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80" windowWidth="19080" windowHeight="9750" tabRatio="823" activeTab="0"/>
  </bookViews>
  <sheets>
    <sheet name="прил 1" sheetId="1" r:id="rId1"/>
    <sheet name="прил 2" sheetId="2" r:id="rId2"/>
    <sheet name="Приложение" sheetId="3" state="hidden" r:id="rId3"/>
  </sheets>
  <definedNames>
    <definedName name="rrr">'прил 1'!$C$3:$D$3</definedName>
    <definedName name="_xlnm.Print_Area" localSheetId="0">'прил 1'!$C$3:$R$102</definedName>
    <definedName name="_xlnm.Print_Area" localSheetId="1">'прил 2'!$C$3:$S$66</definedName>
    <definedName name="_xlnm.Print_Area" localSheetId="2">'Приложение'!$A$1:$D$41</definedName>
    <definedName name="п1">'прил 1'!$C$3</definedName>
    <definedName name="п1чистВсеДанные">'прил 1'!$I$23:$R$24,'прил 1'!$I$27:$R$34,'прил 1'!$I$39:$R$51,'прил 1'!$I$60:$R$67,'прил 1'!$I$70:$R$75,'прил 1'!$I$78:$R$79,'прил 1'!$I$82:$R$93</definedName>
    <definedName name="п1чистВсеТекст">'прил 1'!$F$8:$R$14,'прил 1'!$N$15:$R$17</definedName>
    <definedName name="п1чистТек">'прил 1'!$I$23,'прил 1'!$I$23:$M$24,'прил 1'!$I$27:$M$34,'прил 1'!$I$39:$M$51,'прил 1'!$I$60:$M$67,'прил 1'!$I$70:$M$75,'прил 1'!$I$78:$M$79,'прил 1'!$I$82:$M$93</definedName>
    <definedName name="п2">'прил 2'!$C$3</definedName>
    <definedName name="п2чистВсеДанные">'прил 2'!$J$19:$S$20,'прил 2'!$J$22:$S$23,'прил 2'!$J$25:$S$26,'прил 2'!$J$30:$S$33,'прил 2'!$J$36:$S$37,'прил 2'!$J$40:$S$41,'прил 2'!$J$44:$S$46,'прил 2'!$J$49:$S$53,'прил 2'!$J$55:$S$56,'прил 2'!$J$58:$S$59</definedName>
    <definedName name="п2чистТек">'прил 2'!$J$19:$N$20,'прил 2'!$J$22:$N$23,'прил 2'!$J$25:$N$26,'прил 2'!$J$30:$N$33,'прил 2'!$J$36:$N$37,'прил 2'!$J$40:$N$41,'прил 2'!$J$44:$N$46,'прил 2'!$J$49:$N$53,'прил 2'!$J$55:$N$56,'прил 2'!$J$58:$N$59</definedName>
    <definedName name="п3чистВсеДанные">#REF!,#REF!,#REF!,#REF!,#REF!,#REF!</definedName>
    <definedName name="п3чистТек">#REF!,#REF!</definedName>
    <definedName name="п4чистВсеДанные">#REF!,#REF!,#REF!,#REF!,#REF!,#REF!,#REF!,#REF!</definedName>
    <definedName name="п4чистТек">#REF!,#REF!,#REF!,#REF!,#REF!,#REF!,#REF!</definedName>
    <definedName name="п5чистВсеДанные">#REF!,#REF!,#REF!,#REF!</definedName>
    <definedName name="п5чистТек">#REF!,#REF!,#REF!,#REF!</definedName>
    <definedName name="Приложение">'Приложение'!$A$1:$D$77</definedName>
    <definedName name="тест1">'прил 1'!$G$6</definedName>
  </definedNames>
  <calcPr fullCalcOnLoad="1"/>
</workbook>
</file>

<file path=xl/comments1.xml><?xml version="1.0" encoding="utf-8"?>
<comments xmlns="http://schemas.openxmlformats.org/spreadsheetml/2006/main">
  <authors>
    <author>bondar </author>
    <author>bondar</author>
  </authors>
  <commentList>
    <comment ref="U5" authorId="0">
      <text>
        <r>
          <rPr>
            <sz val="11"/>
            <rFont val="Times New Roman"/>
            <family val="1"/>
          </rPr>
          <t>В данную ячейку введите дату начала отчетного периода, за который заполняется баланс.</t>
        </r>
      </text>
    </comment>
    <comment ref="I3" authorId="1">
      <text>
        <r>
          <rPr>
            <sz val="11"/>
            <rFont val="Times New Roman"/>
            <family val="1"/>
          </rPr>
          <t>При заполнении отчетности необходимо вводить данные 
в ячейки с голубой заливкой.</t>
        </r>
      </text>
    </comment>
    <comment ref="C13" authorId="0">
      <text>
        <r>
          <rPr>
            <sz val="11"/>
            <rFont val="Times New Roman"/>
            <family val="1"/>
          </rPr>
          <t xml:space="preserve">Показатели бухгалтерской отчетности приводятся </t>
        </r>
        <r>
          <rPr>
            <b/>
            <i/>
            <sz val="11"/>
            <color indexed="10"/>
            <rFont val="Times New Roman"/>
            <family val="1"/>
          </rPr>
          <t>в тысячах белорусских рублей в целых числах</t>
        </r>
        <r>
          <rPr>
            <sz val="11"/>
            <rFont val="Times New Roman"/>
            <family val="1"/>
          </rPr>
          <t>.</t>
        </r>
      </text>
    </comment>
    <comment ref="C22" authorId="0">
      <text>
        <r>
          <rPr>
            <sz val="11"/>
            <rFont val="Times New Roman"/>
            <family val="1"/>
          </rPr>
          <t>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долгосрочных финансовых вложений, долгосрочной дебиторской задолженности, отложенных налоговых активов, прочих долгосрочных активов.</t>
        </r>
      </text>
    </comment>
    <comment ref="U23" authorId="0">
      <text>
        <r>
          <rPr>
            <sz val="11"/>
            <rFont val="Times New Roman"/>
            <family val="1"/>
          </rPr>
          <t>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накопленными по ним суммами амортизации и обесценения, учитываемых на счете 02 «Амортизация основных средств».</t>
        </r>
      </text>
    </comment>
    <comment ref="U24" authorId="0">
      <text>
        <r>
          <rPr>
            <sz val="11"/>
            <rFont val="Times New Roman"/>
            <family val="1"/>
          </rPr>
          <t>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накопленными по ним суммами амортизации и обесценения, учитываемых на счете 05 «Амортизация нематериальных активов».</t>
        </r>
      </text>
    </comment>
    <comment ref="U25" authorId="0">
      <text>
        <r>
          <rPr>
            <sz val="10.5"/>
            <rFont val="Times New Roman"/>
            <family val="1"/>
          </rPr>
          <t>По статье «Доходные вложения в материальные активы» (строка 130) показываются суммы доходных вложений в инвестиционную недвижимость, предметы финансовой аренды (лизинга) и прочих доходных вложений в материальные активы. Остаточная стоимость инвестиционной недвижимости определяется как разница между первоначальной (переоцененной) стоимостью инвестиционной недвижимости, учитываемой на счете 03 «Доходные вложения в материальные активы», и накопленными по ней суммами амортизации и обесценения, учитываемых на счете 02 «Амортизация основных средств». Остаточная стоимость предметов финансовой аренды (лизинга) определяется как разница между первоначальной (переоцененной) стоимостью предметов финансовой аренды (лизинга), учитываемых на счете 03 «Доходные вложения в материальные активы», и накопленными по ним суммами амортизации и обесценения, учитываемых на счете 02 «Амортизация основных средств».</t>
        </r>
      </text>
    </comment>
    <comment ref="U30" authorId="0">
      <text>
        <r>
          <rPr>
            <sz val="11"/>
            <rFont val="Times New Roman"/>
            <family val="1"/>
          </rPr>
          <t>По статье «Вложения в долгосрочные активы» (строка 140) показываются суммы вложений в долгосрочные активы, учитываемых на счете 08 «Вложения в долгосрочные активы», а также стоимость оборудования к установке, строительных материалов у заказчика, застройщика, учитываемых на счете 07 «Оборудование к установке и строительные материалы».</t>
        </r>
      </text>
    </comment>
    <comment ref="U31" authorId="0">
      <text>
        <r>
          <rPr>
            <sz val="10.5"/>
            <rFont val="Times New Roman"/>
            <family val="1"/>
          </rPr>
          <t>По статье «Долгосрочные финансовые вложения» (строка 150) показываются суммы долгосрочных финансовых вложений, учитываемых на счете 06 «Долгосрочные финансовые вложения», погашение которых ожидается более чем через 12 месяцев после отчетной даты. При наличии резервов под обесценение долгосрочных финансовых вложений, учитываемых на счете 06 «Долгосрочные финансовые вложения» (отдельный субсчет), показатель этой статьи, в связи с которым созданы резервы под обесценение долгосрочных финансовых вложений, уменьшается на суммы этих резервов.</t>
        </r>
      </text>
    </comment>
    <comment ref="U32" authorId="0">
      <text>
        <r>
          <rPr>
            <sz val="11"/>
            <rFont val="Times New Roman"/>
            <family val="1"/>
          </rPr>
          <t>По статье «Отложенные налоговые активы» (строка 160) показывается сальдо по счету 09 «Отложенные налоговые активы».</t>
        </r>
      </text>
    </comment>
    <comment ref="U33" authorId="0">
      <text>
        <r>
          <rPr>
            <sz val="11"/>
            <rFont val="Times New Roman"/>
            <family val="1"/>
          </rPr>
          <t>По статье «Долгосрочная дебиторская задолженность» (строка 170)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t>
        </r>
      </text>
    </comment>
    <comment ref="U34" authorId="0">
      <text>
        <r>
          <rPr>
            <sz val="11"/>
            <rFont val="Times New Roman"/>
            <family val="1"/>
          </rPr>
          <t>По статье «Прочие долгосрочные активы» (строка 180) показываются остатки долгосрочных активов, не показанные по строкам 110-170, в том числе суммы расходов будущих периодов, учитываемых на счете 97 «Расходы будущих периодов» и подлежащих отнесению на расходы отчетного периода более чем через 12 месяцев после отчетной даты.</t>
        </r>
      </text>
    </comment>
    <comment ref="U37" authorId="0">
      <text>
        <r>
          <rPr>
            <sz val="11"/>
            <rFont val="Times New Roman"/>
            <family val="1"/>
          </rPr>
          <t xml:space="preserve">  По статье «Запасы»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(строка 210), в связи с которыми созданы резервы под снижение стоимости запасов, уменьшаются на суммы этих резервов.</t>
        </r>
      </text>
    </comment>
    <comment ref="U39" authorId="0">
      <text>
        <r>
          <rPr>
            <sz val="11"/>
            <rFont val="Times New Roman"/>
            <family val="1"/>
          </rPr>
          <t xml:space="preserve">  По строке 211 «материалы» показываются остатки материалов, учитываемых на счетах 10 «Материалы», 15 «Заготовление и приобретение материалов».
  При ведении бухгалтерского учета заготовления и приобретения материалов с использованием счетов 15 «Заготовление и приобретение материалов» и (или) 16 «Отклонение в стоимости материалов» по строке 211 «материалы» показывается также сумма отклонений фактической себестоимости материалов от их стоимости по учетным ценам.</t>
        </r>
      </text>
    </comment>
    <comment ref="U40" authorId="0">
      <text>
        <r>
          <rPr>
            <sz val="11"/>
            <rFont val="Times New Roman"/>
            <family val="1"/>
          </rPr>
          <t>По строке 212 «животные на выращивании и откорме» показывается стоимость животных на выращивании и откорме, учитываемых на счете 11 «Животные на выращивании и откорме».</t>
        </r>
      </text>
    </comment>
    <comment ref="U41" authorId="0">
      <text>
        <r>
          <rPr>
            <sz val="11"/>
            <rFont val="Times New Roman"/>
            <family val="1"/>
          </rPr>
          <t>По строке 213 «незавершенное производство» 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r>
      </text>
    </comment>
    <comment ref="U42" authorId="0">
      <text>
        <r>
          <rPr>
            <sz val="10.5"/>
            <rFont val="Times New Roman"/>
            <family val="1"/>
          </rPr>
          <t>По строке 214 «готовая продукция и товары»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t>
        </r>
      </text>
    </comment>
    <comment ref="U43" authorId="0">
      <text>
        <r>
          <rPr>
            <sz val="11"/>
            <rFont val="Times New Roman"/>
            <family val="1"/>
          </rPr>
          <t>По строке 215 «товары отгруженные» показываются остатки товаров отгруженных, учитываемых 
на счете 45 «Товары отгруженные».</t>
        </r>
      </text>
    </comment>
    <comment ref="U44" authorId="0">
      <text>
        <r>
          <rPr>
            <sz val="11"/>
            <rFont val="Times New Roman"/>
            <family val="1"/>
          </rPr>
          <t>По строке 216 «прочие запасы» показываются остатки запасов, не показанные по строкам 211-215.</t>
        </r>
      </text>
    </comment>
    <comment ref="U45" authorId="0">
      <text>
        <r>
          <rPr>
            <sz val="11"/>
            <rFont val="Times New Roman"/>
            <family val="1"/>
          </rPr>
          <t>По статье «Долгосрочные активы, предназначенные для реализации» (строка 220) показываются остатки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учитываемых на счете 47 «Долгосрочные активы, предназначенные для реализации».</t>
        </r>
      </text>
    </comment>
    <comment ref="U46" authorId="0">
      <text>
        <r>
          <rPr>
            <sz val="11"/>
            <rFont val="Times New Roman"/>
            <family val="1"/>
          </rPr>
          <t>По статье «Расходы будущих периодов» (строка 230) показываются суммы расходов будущих периодов, учитываемых на счете 97 «Расходы будущих периодов» и подлежащих отнесению на расходы отчетного периода в течение 12 месяцев после отчетной даты.</t>
        </r>
      </text>
    </comment>
    <comment ref="U47" authorId="0">
      <text>
        <r>
          <rPr>
            <sz val="11"/>
            <rFont val="Times New Roman"/>
            <family val="1"/>
          </rPr>
          <t>По статье «Налог на добавленную стоимость по приобретенным товарам, работам, услугам» (строка 240) показываются суммы налога на добавленную стоимость, учитываемого на счете 18 «Налог на добавленную стоимость по приобретенным товарам, работам, услугам».</t>
        </r>
      </text>
    </comment>
    <comment ref="U48" authorId="0">
      <text>
        <r>
          <rPr>
            <sz val="11"/>
            <rFont val="Times New Roman"/>
            <family val="1"/>
          </rPr>
          <t>По статье «Краткосрочная дебиторская задолженность» (строка 250)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t>
        </r>
      </text>
    </comment>
    <comment ref="U49" authorId="0">
      <text>
        <r>
          <rPr>
            <sz val="10.5"/>
            <rFont val="Times New Roman"/>
            <family val="1"/>
          </rPr>
          <t xml:space="preserve">По статье «Краткосрочные финансовые вложения» (строка 260) показываются суммы краткосрочных финансовых вложений (за исключением эквивалентов денежных средств), учитываемых на счете 58 «Краткосрочные финансовые вложения», а также суммы долгосрочных финансовых вложений (за исключением долгосрочных финансовых вложений в уставные капиталы других организаций, вкладов участников договора о совместной деятельности в общее имущество простого товарищества), учитываемых на счете 06 «Долгосрочные финансовые вложения», погашение которых ожидается в течение 12 месяцев после отчетной даты. </t>
        </r>
      </text>
    </comment>
    <comment ref="U50" authorId="0">
      <text>
        <r>
          <rPr>
            <sz val="10.5"/>
            <rFont val="Times New Roman"/>
            <family val="1"/>
          </rPr>
          <t>По статье «Денежные средства и эквиваленты денежных средств» (строка 270) показываются остатки денежных средств, учитываемых на счетах 50 «Касса», 51 «Расчетные счета», 52 «Валютные счета», 55 «Специальные счета в банках», 57 «Денежные средства в пути», а также остатки эквивалентов денежных средств, учитываемых на счете 58 «Краткосрочные финансовые вложения».</t>
        </r>
      </text>
    </comment>
    <comment ref="U51" authorId="0">
      <text>
        <r>
          <rPr>
            <sz val="11"/>
            <rFont val="Times New Roman"/>
            <family val="1"/>
          </rPr>
          <t>По статье «Прочие краткосрочные активы» (строка 280) показываются остатки краткосрочных активов, не показанные по строкам 210-270, в том числе учитываемые на счете 94 «Недостачи и потери от порчи имущества».</t>
        </r>
      </text>
    </comment>
    <comment ref="V33" authorId="0">
      <text>
        <r>
          <rPr>
            <sz val="11"/>
            <rFont val="Times New Roman"/>
            <family val="1"/>
          </rPr>
          <t>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r>
      </text>
    </comment>
    <comment ref="C36" authorId="0">
      <text>
        <r>
          <rPr>
            <sz val="11"/>
            <rFont val="Times New Roman"/>
            <family val="1"/>
          </rPr>
          <t>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t>
        </r>
      </text>
    </comment>
    <comment ref="V48" authorId="0">
      <text>
        <r>
          <rPr>
            <sz val="10.5"/>
            <rFont val="Times New Roman"/>
            <family val="1"/>
          </rPr>
          <t>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r>
      </text>
    </comment>
    <comment ref="V49" authorId="0">
      <text>
        <r>
          <rPr>
            <sz val="10.5"/>
            <rFont val="Times New Roman"/>
            <family val="1"/>
          </rPr>
          <t>По статье «Краткосрочные финансовые вложения» (строка 260) показываются суммы краткосрочных финансовых вложений (за исключением эквивалентов денежных средств), учитываемых на счете 58 «Краткосрочные финансовые вложения», а также суммы долгосрочных финансовых вложений (за исключением долгосрочных финансовых вложений в уставные капиталы других организаций, вкладов участников договора о совместной деятельности в общее имущество простого товарищества), учитываемых на счете 06 «Долгосрочные финансовые вложения», погашение которых ожидается в течение 12 месяцев после отчетной даты. 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и (или) резервов под обесценение долгосрочных финансовых вложений, учитываемых на счете 06 «Долгосрочные финансовые вложения» (отдельный субсчет), показатель этой статьи, в связи с которым созданы резервы под обесценение краткосрочных финансовых вложений и (или) резервы под обесценение долгосрочных финансовых вложений, уменьшается на суммы этих резервов.</t>
        </r>
      </text>
    </comment>
    <comment ref="C59" authorId="0">
      <text>
        <r>
          <rPr>
            <sz val="11"/>
            <rFont val="Times New Roman"/>
            <family val="1"/>
          </rPr>
          <t>В разделе III «Собственный капитал» приводится информация 
о собственном капитале.</t>
        </r>
      </text>
    </comment>
    <comment ref="U60" authorId="0">
      <text>
        <r>
          <rPr>
            <sz val="11"/>
            <rFont val="Times New Roman"/>
            <family val="1"/>
          </rPr>
          <t>По статье «Уставный капитал» (строка 410) показывается остаток уставного капитала, учитываемого на счете 80 «Уставный капитал».</t>
        </r>
      </text>
    </comment>
    <comment ref="U61" authorId="0">
      <text>
        <r>
          <rPr>
            <sz val="11"/>
            <rFont val="Times New Roman"/>
            <family val="1"/>
          </rPr>
          <t xml:space="preserve">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капитал, учитываемая на счете 75 «Расчеты с учредителями» (субсчет 75-1 «Расчеты по вкладам в уставный капитал»). </t>
        </r>
        <r>
          <rPr>
            <b/>
            <i/>
            <sz val="11"/>
            <color indexed="18"/>
            <rFont val="Times New Roman"/>
            <family val="1"/>
          </rPr>
          <t>Показатель этой статьи вычитается при подсчете итога по разделу III «Собственный капитал».</t>
        </r>
      </text>
    </comment>
    <comment ref="U62" authorId="0">
      <text>
        <r>
          <rPr>
            <sz val="10.5"/>
            <rFont val="Times New Roman"/>
            <family val="1"/>
          </rPr>
          <t>По статье «Собственные акции (доли в уставном капитале)» (строка 430) показывается стоимость собственных акций (долей в уставном капитале), выкупленных у акционеров (участников), учитываемых на счете 81 «Собственные акции (доли в уставном капитале)».</t>
        </r>
        <r>
          <rPr>
            <b/>
            <i/>
            <sz val="10.5"/>
            <color indexed="18"/>
            <rFont val="Times New Roman"/>
            <family val="1"/>
          </rPr>
          <t xml:space="preserve"> Показатель этой статьи вычитается при подсчете итога по разделу III «Собственный капитал».</t>
        </r>
      </text>
    </comment>
    <comment ref="U63" authorId="0">
      <text>
        <r>
          <rPr>
            <sz val="11"/>
            <rFont val="Times New Roman"/>
            <family val="1"/>
          </rPr>
          <t>По статье «Резервный капитал» (строка 440) показывается остаток резервного капитала, учитываемого 
на счете 82 «Резервный капитал».</t>
        </r>
      </text>
    </comment>
    <comment ref="U64" authorId="0">
      <text>
        <r>
          <rPr>
            <sz val="11"/>
            <rFont val="Times New Roman"/>
            <family val="1"/>
          </rPr>
          <t>По статье «Добавочный капитал» (строка 450) показывается остаток добавочного капитала, учитываемого 
на счете 83 «Добавочный капитал».</t>
        </r>
      </text>
    </comment>
    <comment ref="U65" authorId="0">
      <text>
        <r>
          <rPr>
            <sz val="10.5"/>
            <rFont val="Times New Roman"/>
            <family val="1"/>
          </rPr>
          <t xml:space="preserve">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t>
        </r>
        <r>
          <rPr>
            <b/>
            <i/>
            <sz val="10.5"/>
            <color indexed="18"/>
            <rFont val="Times New Roman"/>
            <family val="1"/>
          </rPr>
          <t>Остаток непокрытого убытка, показанный по этой статье, вычитается при подсчете итога по разделу III «Собственный капитал».</t>
        </r>
      </text>
    </comment>
    <comment ref="U66" authorId="0">
      <text>
        <r>
          <rPr>
            <sz val="11"/>
            <rFont val="Times New Roman"/>
            <family val="1"/>
          </rPr>
          <t xml:space="preserve">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t>
        </r>
        <r>
          <rPr>
            <b/>
            <i/>
            <sz val="11"/>
            <color indexed="18"/>
            <rFont val="Times New Roman"/>
            <family val="1"/>
          </rPr>
          <t xml:space="preserve">Остаток убытка отчетного периода, показанный по этой статье, вычитается при подсчете итога по разделу III «Собственный капитал». </t>
        </r>
        <r>
          <rPr>
            <b/>
            <i/>
            <sz val="11"/>
            <rFont val="Times New Roman"/>
            <family val="1"/>
          </rPr>
          <t xml:space="preserve">
В годовом бухгалтерском балансе статья «Чистая прибыль (убыток) отчетного периода» (строка 470) не заполняется.</t>
        </r>
      </text>
    </comment>
    <comment ref="U67" authorId="0">
      <text>
        <r>
          <rPr>
            <sz val="10.5"/>
            <rFont val="Times New Roman"/>
            <family val="1"/>
          </rPr>
          <t>По статье «Целевое финансирование» (строка 480) показывается остаток целевого финансирования, учитываемого на счете 86 «Целевое финансирование».</t>
        </r>
      </text>
    </comment>
    <comment ref="C69" authorId="0">
      <text>
        <r>
          <rPr>
            <sz val="11"/>
            <rFont val="Times New Roman"/>
            <family val="1"/>
          </rPr>
          <t>В разделе IV «Долгосрочные обязательства» приводится информация об обязательствах, погашение которых ожидается более чем через 12 месяцев после отчетной даты.</t>
        </r>
      </text>
    </comment>
    <comment ref="U70" authorId="0">
      <text>
        <r>
          <rPr>
            <sz val="11"/>
            <rFont val="Times New Roman"/>
            <family val="1"/>
          </rPr>
          <t>По статье «Долгосрочные кредиты и займы» (строка 510) показываются учитываемые на счете 67 «Расчеты по долгосрочным кредитам и займам» обязательства по долгосрочным кредитам и займам, погашение которых ожидается более чем через 12 месяцев после отчетной даты.</t>
        </r>
      </text>
    </comment>
    <comment ref="U71" authorId="0">
      <text>
        <r>
          <rPr>
            <sz val="11"/>
            <rFont val="Times New Roman"/>
            <family val="1"/>
          </rPr>
          <t>По статье «Долгосрочные обязательства по лизинговым платежам» (строка 520) показываются учитываемые на счете 76 «Расчеты с разными дебиторами и кредиторами» обязательства по лизинговым платежам, погашение которых ожидается более чем через 12 месяцев после отчетной даты.</t>
        </r>
      </text>
    </comment>
    <comment ref="U72" authorId="0">
      <text>
        <r>
          <rPr>
            <sz val="10.5"/>
            <rFont val="Times New Roman"/>
            <family val="1"/>
          </rPr>
          <t>По статье «Отложенные налоговые обязательства» (строка 530) показывается сальдо по счету 65 «Отложенные налоговые обязательства».</t>
        </r>
      </text>
    </comment>
    <comment ref="U73" authorId="0">
      <text>
        <r>
          <rPr>
            <sz val="11"/>
            <rFont val="Times New Roman"/>
            <family val="1"/>
          </rPr>
          <t>По статье «Доходы будущих периодов» (строка 540) показываются суммы доходов будущих периодов, учитываемых на счете 98 «Доходы будущих периодов» и подлежащих отнесению на доходы отчетного периода более чем через 12 месяцев после отчетной даты.</t>
        </r>
      </text>
    </comment>
    <comment ref="U74" authorId="0">
      <text>
        <r>
          <rPr>
            <sz val="11"/>
            <rFont val="Times New Roman"/>
            <family val="1"/>
          </rPr>
          <t>По статье «Резервы предстоящих платежей» (строка 550) показываются суммы резервов предстоящих платежей, учитываемых на счете 96 «Резервы предстоящих платежей» и подлежащих использованию более чем через 12 месяцев после отчетной даты.</t>
        </r>
      </text>
    </comment>
    <comment ref="U75" authorId="0">
      <text>
        <r>
          <rPr>
            <sz val="10.5"/>
            <rFont val="Times New Roman"/>
            <family val="1"/>
          </rPr>
          <t>По статье «Прочие долгосрочные обязательства» (строка 560) показываются обязательства, погашение которых ожидается более чем через 12 месяцев после отчетной даты, не показанные по строкам 510-550.</t>
        </r>
      </text>
    </comment>
    <comment ref="C77" authorId="0">
      <text>
        <r>
          <rPr>
            <sz val="11"/>
            <rFont val="Times New Roman"/>
            <family val="1"/>
          </rPr>
          <t>В разделе V «Краткосрочные обязательства» приводится информация об обязательствах, погашение которых ожидается в течение 12 месяцев после отчетной даты.</t>
        </r>
      </text>
    </comment>
    <comment ref="U79" authorId="0">
      <text>
        <r>
          <rPr>
            <sz val="11"/>
            <rFont val="Times New Roman"/>
            <family val="1"/>
          </rPr>
          <t>По статье «Краткосрочная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кредиторской задолженности, показанной по статье «Краткосрочная кредиторская задолженность» (строка 630).</t>
        </r>
      </text>
    </comment>
    <comment ref="U80" authorId="0">
      <text>
        <r>
          <rPr>
            <sz val="11"/>
            <rFont val="Times New Roman"/>
            <family val="1"/>
          </rPr>
          <t>По статье «Краткосрочная кредиторская задолженность» (строка 630) показывается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и обязательств по кредитам и займам), погашение которой ожидается в течение 12 месяцев после отчетной даты.</t>
        </r>
      </text>
    </comment>
    <comment ref="U82" authorId="0">
      <text>
        <r>
          <rPr>
            <sz val="11"/>
            <rFont val="Times New Roman"/>
            <family val="1"/>
          </rPr>
          <t>По строке 631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r>
      </text>
    </comment>
    <comment ref="U83" authorId="0">
      <text>
        <r>
          <rPr>
            <sz val="11"/>
            <rFont val="Times New Roman"/>
            <family val="1"/>
          </rPr>
          <t>По строке 632 «по авансам полученным» показываются суммы полученных от покупателей и заказчиков предварительной оплаты, авансов, учитываемых на счете 62 «Расчеты с покупателями и заказчиками».</t>
        </r>
      </text>
    </comment>
    <comment ref="U84" authorId="0">
      <text>
        <r>
          <rPr>
            <sz val="11"/>
            <rFont val="Times New Roman"/>
            <family val="1"/>
          </rPr>
          <t>По строке 633 «по налогам и сборам» показывается кредиторская задолженность по налогам и сборам, учитываемая на счете 68 «Расчеты по налогам и сборам».</t>
        </r>
      </text>
    </comment>
    <comment ref="U85" authorId="0">
      <text>
        <r>
          <rPr>
            <sz val="11"/>
            <rFont val="Times New Roman"/>
            <family val="1"/>
          </rPr>
          <t>По строке 634 «по социальному страхованию и обеспечению»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r>
      </text>
    </comment>
    <comment ref="U86" authorId="0">
      <text>
        <r>
          <rPr>
            <sz val="11"/>
            <rFont val="Times New Roman"/>
            <family val="1"/>
          </rPr>
          <t>По строке 635 «по оплате труда» показывается кредиторская задолженность перед работниками по оплате труда, учитываемая на счете 70 «Расчеты с персоналом по оплате труда», а также кредиторская задолженность перед работниками по начисленным, но не выплаченным в установленный срок суммам, учитываемая на счете 76 «Расчеты с разными дебиторами и кредиторами».</t>
        </r>
      </text>
    </comment>
    <comment ref="U87" authorId="0">
      <text>
        <r>
          <rPr>
            <sz val="11"/>
            <rFont val="Times New Roman"/>
            <family val="1"/>
          </rPr>
          <t>По строке 636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t>
        </r>
      </text>
    </comment>
    <comment ref="U88" authorId="0">
      <text>
        <r>
          <rPr>
            <sz val="11"/>
            <rFont val="Times New Roman"/>
            <family val="1"/>
          </rPr>
          <t>По строке 637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капитале организации, учитываемая на счетах 70 «Расчеты с персоналом по оплате труда», 75 «Расчеты с учредителями».</t>
        </r>
      </text>
    </comment>
    <comment ref="U89" authorId="0">
      <text>
        <r>
          <rPr>
            <sz val="11"/>
            <rFont val="Times New Roman"/>
            <family val="1"/>
          </rPr>
          <t>По строке 638 «прочим кредиторам» показывается кредиторская задолженность, не показанная по строкам 631-637, в том числе кредиторская задолженность перед работниками, учитываемая на счетах 71 «Расчеты с подотчетными лицами», 73 «Расчеты с персоналом по прочим операциям».</t>
        </r>
      </text>
    </comment>
    <comment ref="U90" authorId="0">
      <text>
        <r>
          <rPr>
            <sz val="11"/>
            <rFont val="Times New Roman"/>
            <family val="1"/>
          </rPr>
          <t>По статье «Обязательства, предназначенные для реализации»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t>
        </r>
      </text>
    </comment>
    <comment ref="U91" authorId="0">
      <text>
        <r>
          <rPr>
            <sz val="11"/>
            <rFont val="Times New Roman"/>
            <family val="1"/>
          </rPr>
          <t>По статье «Доходы будущих периодов» (строка 650) показываются суммы доходов будущих периодов, учитываемых на счете 98 «Доходы будущих периодов» и подлежащих отнесению на доходы отчетного периода в течение 12 месяцев после отчетной даты.</t>
        </r>
      </text>
    </comment>
    <comment ref="U92" authorId="0">
      <text>
        <r>
          <rPr>
            <sz val="11"/>
            <rFont val="Times New Roman"/>
            <family val="1"/>
          </rPr>
          <t>По статье «Резервы предстоящих платежей» (строка 660) показываются суммы резервов предстоящих платежей, учитываемых на счете 96 «Резервы предстоящих платежей» и подлежащих использованию в течение 12 месяцев после отчетной даты.</t>
        </r>
      </text>
    </comment>
    <comment ref="U93" authorId="0">
      <text>
        <r>
          <rPr>
            <sz val="11"/>
            <rFont val="Times New Roman"/>
            <family val="1"/>
          </rPr>
          <t>По статье «Прочие краткосрочные обязательства» (строка 670) показываются обязательства, погашение которых ожидается в течение 12 месяцев после отчетной даты, не показанные по строкам 610-660.</t>
        </r>
      </text>
    </comment>
    <comment ref="N21" authorId="0">
      <text>
        <r>
          <rPr>
            <sz val="11"/>
            <rFont val="Times New Roman"/>
            <family val="1"/>
          </rPr>
          <t>В графе 4 «На 31 декабря 20__ г.» показывается стоимость активов, собственного капитала, обязательств на конец предыдущего года, которая должна соответствовать данным графы 3 «На ________ 20__ г.» предыдущего года, за исключением случаев, установленных законодательством.</t>
        </r>
      </text>
    </comment>
    <comment ref="C5" authorId="0">
      <text>
        <r>
          <rPr>
            <sz val="11"/>
            <rFont val="Times New Roman"/>
            <family val="1"/>
          </rPr>
          <t xml:space="preserve">  При внесении дополнительных реквизитов и сведений в бухгалтерскую отчетность должна быть соблюдена структура (коды строк и граф)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По каждому числовому значению показателей бухгалтерской отчетности, за исключением бухгалтерской отчетности, составляемой за первый отчетный период деятельности организации, должны быть приведены данные за отчетный период и период года, предшествующего отчетному году (далее - предыдущий год), аналогичный отчетному периоду.
  Если данные за период предыдущего года, аналогичный отчетному периоду, несопоставимы с данными за отчетный период, то первые из названных данных подлежат корректировке в соответствии с законодательством.
  Показатели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по которым отсутствуют числовые значения, прочеркиваются. </t>
        </r>
        <r>
          <rPr>
            <b/>
            <i/>
            <sz val="11"/>
            <color indexed="18"/>
            <rFont val="Times New Roman"/>
            <family val="1"/>
          </rPr>
          <t>Вычитаемые и отрицательные числовые значения показателей показываются в круглых скобках.</t>
        </r>
        <r>
          <rPr>
            <sz val="11"/>
            <rFont val="Times New Roman"/>
            <family val="1"/>
          </rPr>
          <t xml:space="preserve">
  В бухгалтерской отчетности не допускается зачет между статьями активов, обязательств, собственного капитала, доходов, расходов, за исключением случаев, установленных законодательством.
  Бухгалтерская отчетность организации, имеющей филиалы, представительства и иные обособленные подразделения (далее - подразделения), составляется с включением показателей деятельности подразделений.</t>
        </r>
      </text>
    </comment>
    <comment ref="I21" authorId="0">
      <text>
        <r>
          <rPr>
            <sz val="11"/>
            <rFont val="Times New Roman"/>
            <family val="1"/>
          </rPr>
          <t xml:space="preserve">В графе 3 «На ________ 20__ г.» показывается стоимость активов, собственного капитала, обязательств на конец отчетного периода. </t>
        </r>
      </text>
    </comment>
    <comment ref="V42" authorId="1">
      <text>
        <r>
          <rPr>
            <sz val="10.5"/>
            <rFont val="Times New Roman"/>
            <family val="1"/>
          </rPr>
          <t>При ведении бухгалтерского учета товаров по розничным ценам показатель этой строки уменьшается на сальдо по счету 42 «Торговая наценка».</t>
        </r>
      </text>
    </comment>
    <comment ref="F6" authorId="0">
      <text>
        <r>
          <rPr>
            <sz val="11"/>
            <rFont val="Times New Roman"/>
            <family val="1"/>
          </rPr>
          <t xml:space="preserve">  В бухгалтерском балансе организации, имеющей подразделения:
  дебиторская задолженность подразделений, учитываемая на счете 79 «Внутрихозяйственные расчеты», не показывается по статьям «Долгосрочная дебиторская задолженность» (строка 170), «Краткосрочная дебиторская задолженность» (строка 250);
  кредиторская задолженность перед подразделениями, учитываемая на счете 79 «Внутрихозяйственные расчеты», не показывается по статьям «Прочие долгосрочные обязательства» (строка 560), «Краткосрочная кредиторская задолженность» (строка 630).</t>
        </r>
      </text>
    </comment>
    <comment ref="U78" authorId="0">
      <text>
        <r>
          <rPr>
            <sz val="11"/>
            <rFont val="Times New Roman"/>
            <family val="1"/>
          </rPr>
          <t>По статье «Краткосрочные кредиты и займы» (строка 610) показываются обязательства по краткосрочным кредитам и займам, учитываемые на счете 66 «Расчеты по краткосрочным кредитам и займам».</t>
        </r>
      </text>
    </comment>
  </commentList>
</comments>
</file>

<file path=xl/comments2.xml><?xml version="1.0" encoding="utf-8"?>
<comments xmlns="http://schemas.openxmlformats.org/spreadsheetml/2006/main">
  <authors>
    <author>bondar </author>
  </authors>
  <commentList>
    <comment ref="V19" authorId="0">
      <text>
        <r>
          <rPr>
            <sz val="11"/>
            <rFont val="Times New Roman"/>
            <family val="1"/>
          </rPr>
          <t>По статье «Выручка от реализации продукции, товаров, работ, услуг» (строка 010) показывается выручка от реализации продукции, товаров, работ, услуг, учитываемая по кредиту счета 90 «Доходы и расходы по текущей деятельности» (субсчет 90-1 «Выручка от реализации продукции, товаров, работ, услуг»), за вычетом относящихся к этой выручке премий, бонусов, предоставленных покупателю (заказчику) к цене (стоимости), указанной в договоре, а также учитываемых по дебету счета 90 «Доходы и расходы по текущей деятельности» (субсчета 90-2 «Налог на добавленную стоимость, исчисляемый из выручки от реализации продукции, товаров, работ, услуг», 90-3 «Прочие налоги и сборы, исчисляемые из выручки от реализации продукции, товаров, работ, услуг») налогов и сборов, исчисляемых из выручки от реализации продукции, товаров, работ, услуг, показанной по статье «Выручка от реализации продукции, товаров, работ, услуг» (строка 010).</t>
        </r>
      </text>
    </comment>
    <comment ref="V20" authorId="0">
      <text>
        <r>
          <rPr>
            <sz val="10.5"/>
            <rFont val="Times New Roman"/>
            <family val="1"/>
          </rPr>
          <t>По статье «Себестоимость реализованной продукции, товаров, работ, услуг» (строка 020) показывается учитываемая по дебету счета 90 «Доходы и расходы по текущей деятельности» (субсчет 90-4 «Себестоимость реализованной продукции, товаров, работ, услуг») себестоимость реализованной продукции, товаров, работ, услуг, выручка от реализации которых показана по статье «Выручка от реализации продукции, товаров, работ, услуг» (строка 010).</t>
        </r>
      </text>
    </comment>
    <comment ref="V22" authorId="0">
      <text>
        <r>
          <rPr>
            <sz val="10.5"/>
            <rFont val="Times New Roman"/>
            <family val="1"/>
          </rPr>
          <t>По статье «Управленческие расходы» (строка 040) показываются управленческие расходы, учитываемые по дебету счета 90 «Доходы и расходы по текущей деятельности» (субсчет 90-5 «Управленческие расходы»).</t>
        </r>
      </text>
    </comment>
    <comment ref="V23" authorId="0">
      <text>
        <r>
          <rPr>
            <sz val="10.5"/>
            <rFont val="Times New Roman"/>
            <family val="1"/>
          </rPr>
          <t>По статье «Расходы на реализацию» (строка 050) показываются расходы на реализацию, учитываемые по дебету счета 90 «Доходы и расходы по текущей деятельности» (субсчет 90-6 «Расходы на реализацию»).</t>
        </r>
      </text>
    </comment>
    <comment ref="V50" authorId="0">
      <text>
        <r>
          <rPr>
            <sz val="11"/>
            <rFont val="Times New Roman"/>
            <family val="1"/>
          </rPr>
          <t>По статье «Изменение отложенных налоговых активов» (строка 170)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t>
        </r>
      </text>
    </comment>
    <comment ref="V51" authorId="0">
      <text>
        <r>
          <rPr>
            <sz val="11"/>
            <rFont val="Times New Roman"/>
            <family val="1"/>
          </rPr>
          <t>По статье «Изменение отложенных налоговых обязательств» (строка 180)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t>
        </r>
      </text>
    </comment>
    <comment ref="V53" authorId="0">
      <text>
        <r>
          <rPr>
            <sz val="11"/>
            <rFont val="Times New Roman"/>
            <family val="1"/>
          </rPr>
          <t>По статье «Прочие платежи, исчисляемые из прибыли (дохода)» (строка 200) показывается сумма платежей, исчисляемых из прибыли (дохода) (кроме налогов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и других счетов.</t>
        </r>
      </text>
    </comment>
    <comment ref="J18" authorId="0">
      <text>
        <r>
          <rPr>
            <sz val="11"/>
            <rFont val="Times New Roman"/>
            <family val="1"/>
          </rPr>
          <t>В графе 3 «За ________ 20__ г.» показываются данные за отчетный период, в графе 4 «За ________ 20__ г.» - данные за период предыдущего года, аналогичный отчетному периоду.</t>
        </r>
      </text>
    </comment>
    <comment ref="V25" authorId="0">
      <text>
        <r>
          <rPr>
            <sz val="10.5"/>
            <rFont val="Times New Roman"/>
            <family val="1"/>
          </rPr>
          <t>По статье «Прочие доходы по текущей деятельности» (строка 070) показываются прочие доходы по текущей деятельности, учитываемые по кредиту счета 90 «Доходы и расходы по текущей деятельности» (субсчет 90-7 «Прочие доходы по текущей деятельности»), за вычетом учитываемых по дебету счета 90 «Доходы и расходы по текущей деятельности» (субсчета 90-8 «Налог на добавленную стоимость, исчисляемый от прочих доходов по текущей деятельности», 90-9 «Прочие налоги и сборы, исчисляемые от прочих доходов по текущей деятельности») налогов и сборов, исчисляемых от прочих доходов по текущей деятельности, показанных по статье «Прочие доходы по текущей деятельности» (строка 070).</t>
        </r>
      </text>
    </comment>
    <comment ref="V26" authorId="0">
      <text>
        <r>
          <rPr>
            <sz val="10.5"/>
            <rFont val="Times New Roman"/>
            <family val="1"/>
          </rPr>
          <t>По статье «Прочие расходы по текущей деятельности» (строка 080) показываются прочие расходы по текущей деятельности, учитываемые по дебету счета 90 «Доходы и расходы по текущей деятельности» (субсчет 90-10 «Прочие расходы по текущей деятельности»).</t>
        </r>
      </text>
    </comment>
    <comment ref="V28" authorId="0">
      <text>
        <r>
          <rPr>
            <sz val="10.5"/>
            <rFont val="Times New Roman"/>
            <family val="1"/>
          </rPr>
          <t>По статье «Доходы по инвестиционной деятельности» (строка 100) показываются доходы по инвестиционной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налогов и сборов, исчисляемых от доходов по инвестиционной деятельности, показанных по статье «Доходы по инвестиционной деятельности» (строка 100).</t>
        </r>
      </text>
    </comment>
    <comment ref="V34" authorId="0">
      <text>
        <r>
          <rPr>
            <sz val="10.5"/>
            <rFont val="Times New Roman"/>
            <family val="1"/>
          </rPr>
          <t>По статье «Расходы по инвестиционной деятельности» (строка 110) показываются расходы по инвестиционной деятельности, учитываемые по дебету счета 91 «Прочие доходы и расходы» (субсчет 91-4 «Прочие расходы»).</t>
        </r>
      </text>
    </comment>
    <comment ref="V38" authorId="0">
      <text>
        <r>
          <rPr>
            <sz val="10.5"/>
            <rFont val="Times New Roman"/>
            <family val="1"/>
          </rPr>
          <t>По статье «Доходы по финансовой деятельности» (строка 120) показываются доходы по финансовой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сумм налогов и сборов, исчисляемых от доходов по финансовой деятельности, показанных по статье «Доходы по финансовой деятельности» (строка 120).</t>
        </r>
      </text>
    </comment>
    <comment ref="V42" authorId="0">
      <text>
        <r>
          <rPr>
            <sz val="10.5"/>
            <rFont val="Times New Roman"/>
            <family val="1"/>
          </rPr>
          <t>По статье «Расходы по финансовой деятельности» (строка 130) показываются расходы по финансовой деятельности, учитываемые по дебету счета 91 «Прочие доходы и расходы» (субсчет 91-4 «Прочие расходы»).</t>
        </r>
      </text>
    </comment>
    <comment ref="V49" authorId="0">
      <text>
        <r>
          <rPr>
            <sz val="10.5"/>
            <rFont val="Times New Roman"/>
            <family val="1"/>
          </rPr>
          <t>По статье «Налог на прибыль» (строка 160) показывается сумма налога на прибыль, исчисляемого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t>
        </r>
      </text>
    </comment>
    <comment ref="V55" authorId="0">
      <text>
        <r>
          <rPr>
            <sz val="10.5"/>
            <rFont val="Times New Roman"/>
            <family val="1"/>
          </rPr>
          <t>По статье «Результат от переоценки долгосрочных активов, не включаемый в чистую прибыль (убыток)» (строка 220)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в соответствии с законодательством, учитываемого на счете 83 «Добавочный капитал».</t>
        </r>
      </text>
    </comment>
    <comment ref="V58" authorId="0">
      <text>
        <r>
          <rPr>
            <sz val="10.5"/>
            <rFont val="Times New Roman"/>
            <family val="1"/>
          </rPr>
          <t>По статье «Базовая прибыль (убыток) на акцию» (строка 250) показывается сумма базовой прибыли (убытка) на акцию.</t>
        </r>
      </text>
    </comment>
    <comment ref="V59" authorId="0">
      <text>
        <r>
          <rPr>
            <sz val="10.5"/>
            <rFont val="Times New Roman"/>
            <family val="1"/>
          </rPr>
          <t>По статье «Разводненная прибыль (убыток) на акцию» (строка 260) показывается сумма разводненной прибыли (убытка) на акцию.</t>
        </r>
      </text>
    </comment>
    <comment ref="V56" authorId="0">
      <text>
        <r>
          <rPr>
            <sz val="10.5"/>
            <rFont val="Times New Roman"/>
            <family val="1"/>
          </rPr>
          <t xml:space="preserve">По статье «Результат от прочих операций, не включаемый в чистую прибыль (убыток)» (строка 230) показывается результат от операций, не включаемый в чистую прибыль (убыток) за отчетный период, за исключением результата от переоценки долгосрочных активов, показанного по статье «Результат от переоценки долгосрочных активов, не включаемый в чистую прибыль (убыток)» (строка 220).
</t>
        </r>
      </text>
    </comment>
    <comment ref="X54" authorId="0">
      <text>
        <r>
          <rPr>
            <sz val="12"/>
            <rFont val="Times New Roman"/>
            <family val="1"/>
          </rPr>
          <t>стр.470 гр.3 ББ</t>
        </r>
      </text>
    </comment>
    <comment ref="V52" authorId="0">
      <text>
        <r>
          <rPr>
            <sz val="11"/>
            <rFont val="Times New Roman"/>
            <family val="1"/>
          </rPr>
          <t>По статье «Прочие налоги и сборы, исчисляемые из прибыли (дохода)» (строка 190) показывается сумма налогов (кроме налога на прибыль)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t>
        </r>
      </text>
    </comment>
  </commentList>
</comments>
</file>

<file path=xl/sharedStrings.xml><?xml version="1.0" encoding="utf-8"?>
<sst xmlns="http://schemas.openxmlformats.org/spreadsheetml/2006/main" count="325" uniqueCount="277">
  <si>
    <t>БУХГАЛТЕРСКИЙ БАЛАНС</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</si>
  <si>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</si>
  <si>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</si>
  <si>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</si>
  <si>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</si>
  <si>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</si>
  <si>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</si>
  <si>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</si>
  <si>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</si>
  <si>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</si>
  <si>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</si>
  <si>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</si>
  <si>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Код строки</t>
  </si>
  <si>
    <t>I. ДОЛГОСРОЧНЫЕ АКТИВЫ</t>
  </si>
  <si>
    <t>Основные средства</t>
  </si>
  <si>
    <t>Нематериальные активы</t>
  </si>
  <si>
    <t>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</si>
  <si>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</si>
  <si>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</si>
  <si>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</si>
  <si>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</si>
  <si>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</si>
  <si>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</si>
  <si>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</si>
  <si>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</si>
  <si>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</si>
  <si>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</si>
  <si>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</si>
  <si>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</si>
  <si>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</si>
  <si>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Прочие краткосрочные активы</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</si>
  <si>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</si>
  <si>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</si>
  <si>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</si>
  <si>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</si>
  <si>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</si>
  <si>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</si>
  <si>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</si>
  <si>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</si>
  <si>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</si>
  <si>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Нераспределенная прибыль (непокрытый убыток)</t>
  </si>
  <si>
    <t>Чистая прибыль (убыток) отчетного периода</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</si>
  <si>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</si>
  <si>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</si>
  <si>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</si>
  <si>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</si>
  <si>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</si>
  <si>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</si>
  <si>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</si>
  <si>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</si>
  <si>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</si>
  <si>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</si>
  <si>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</si>
  <si>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</si>
  <si>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</si>
  <si>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</si>
  <si>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</si>
  <si>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</si>
  <si>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ИТОГО по разделу V</t>
  </si>
  <si>
    <t>(инициалы, фамилия)</t>
  </si>
  <si>
    <t>На</t>
  </si>
  <si>
    <t>Руководитель</t>
  </si>
  <si>
    <t xml:space="preserve">Главный бухгалтер </t>
  </si>
  <si>
    <t>(подпись)</t>
  </si>
  <si>
    <t>           </t>
  </si>
  <si>
    <t>на</t>
  </si>
  <si>
    <t xml:space="preserve">        в том числе:</t>
  </si>
  <si>
    <t xml:space="preserve">    инвестиционная недвижимость</t>
  </si>
  <si>
    <t xml:space="preserve">    предметы финансовой аренды (лизинга)</t>
  </si>
  <si>
    <t xml:space="preserve">    прочие доходные вложения в материальные активы</t>
  </si>
  <si>
    <t xml:space="preserve">    животные на выращивании и откорме</t>
  </si>
  <si>
    <t xml:space="preserve">    материалы</t>
  </si>
  <si>
    <t xml:space="preserve">    незавершенное производство</t>
  </si>
  <si>
    <t xml:space="preserve">    готовая продукция и товары</t>
  </si>
  <si>
    <t xml:space="preserve">    товары отгруженные</t>
  </si>
  <si>
    <t xml:space="preserve">    прочие запасы</t>
  </si>
  <si>
    <t xml:space="preserve">    поставщикам, подрядчикам, исполнителям</t>
  </si>
  <si>
    <t xml:space="preserve">    по авансам полученным</t>
  </si>
  <si>
    <t xml:space="preserve">    по налогам и сборам</t>
  </si>
  <si>
    <t xml:space="preserve">    по социальному страхованию и обеспечению</t>
  </si>
  <si>
    <t xml:space="preserve">    по оплате труда</t>
  </si>
  <si>
    <t xml:space="preserve">    по лизинговым платежам</t>
  </si>
  <si>
    <t xml:space="preserve">    собственнику имущества (учредителям, участникам)</t>
  </si>
  <si>
    <t xml:space="preserve">    прочим кредиторам</t>
  </si>
  <si>
    <t>ОТЧЕТ
о прибылях и убытках</t>
  </si>
  <si>
    <t>за</t>
  </si>
  <si>
    <t>Наименование показателей</t>
  </si>
  <si>
    <t>За</t>
  </si>
  <si>
    <t>Выручка от реализации продукции, товаров, работ, услуг</t>
  </si>
  <si>
    <t>010</t>
  </si>
  <si>
    <t>Себестоимость реализованной продукции, товаров, 
работ, услуг</t>
  </si>
  <si>
    <t>020</t>
  </si>
  <si>
    <t>030</t>
  </si>
  <si>
    <t>Управленческие расходы</t>
  </si>
  <si>
    <t>040</t>
  </si>
  <si>
    <t>Расходы на реализацию</t>
  </si>
  <si>
    <t>050</t>
  </si>
  <si>
    <t>060</t>
  </si>
  <si>
    <t>Прочие доходы по текущей деятельности</t>
  </si>
  <si>
    <t>070</t>
  </si>
  <si>
    <t>Прочие расходы по текущей деятельности</t>
  </si>
  <si>
    <t>080</t>
  </si>
  <si>
    <t>090</t>
  </si>
  <si>
    <t>Доходы по инвестиционной деятельности</t>
  </si>
  <si>
    <t xml:space="preserve">    доходы от выбытия основных средств, нематериальных 
    активов и других долгосрочных активов</t>
  </si>
  <si>
    <t xml:space="preserve">    проценты к получению</t>
  </si>
  <si>
    <t xml:space="preserve">    прочие доходы по инвестиционной деятельности</t>
  </si>
  <si>
    <t>Расходы по инвестиционной деятельности</t>
  </si>
  <si>
    <t xml:space="preserve">    расходы от выбытия основных средств, нематериальных
    активов и других долгосрочных активов</t>
  </si>
  <si>
    <t xml:space="preserve">    прочие расходы по инвестиционной деятельности</t>
  </si>
  <si>
    <t>Доходы по финансовой деятельности</t>
  </si>
  <si>
    <t xml:space="preserve">    курсовые разницы от пересчета активов и обязательств</t>
  </si>
  <si>
    <t xml:space="preserve">    прочие доходы по финансовой деятельности</t>
  </si>
  <si>
    <t>Расходы по финансовой деятельности</t>
  </si>
  <si>
    <t xml:space="preserve">    проценты к уплате</t>
  </si>
  <si>
    <t xml:space="preserve">    прочие расходы по финансовой деятельности</t>
  </si>
  <si>
    <t>Изменение отложенных налоговых активов</t>
  </si>
  <si>
    <t>Изменение отложенных налоговых обязательств</t>
  </si>
  <si>
    <t>Результат от переоценки долгосрочных активов, 
не включаемый в чистую прибыль (убыток)</t>
  </si>
  <si>
    <t>Базовая прибыль (убыток) на акцию</t>
  </si>
  <si>
    <t>Разводненная прибыль (убыток) на акцию</t>
  </si>
  <si>
    <t>На </t>
  </si>
  <si>
    <t>-</t>
  </si>
  <si>
    <t>01 ,02</t>
  </si>
  <si>
    <t>04, 05</t>
  </si>
  <si>
    <t>03, 02</t>
  </si>
  <si>
    <t>08, 07</t>
  </si>
  <si>
    <t>06</t>
  </si>
  <si>
    <t>09</t>
  </si>
  <si>
    <t>60, 62, 76</t>
  </si>
  <si>
    <t>63</t>
  </si>
  <si>
    <t>97</t>
  </si>
  <si>
    <t>10, 15, 16</t>
  </si>
  <si>
    <t>11</t>
  </si>
  <si>
    <t>20, 21, 23, 29</t>
  </si>
  <si>
    <t>42</t>
  </si>
  <si>
    <t>43, 41, 44</t>
  </si>
  <si>
    <t>45</t>
  </si>
  <si>
    <t>47</t>
  </si>
  <si>
    <t>18</t>
  </si>
  <si>
    <t>59</t>
  </si>
  <si>
    <t>50, 51, 52, 55, 57, 58</t>
  </si>
  <si>
    <t>94</t>
  </si>
  <si>
    <t>80</t>
  </si>
  <si>
    <t>75 (75-1)</t>
  </si>
  <si>
    <t>81</t>
  </si>
  <si>
    <t>82</t>
  </si>
  <si>
    <t>83</t>
  </si>
  <si>
    <t>84</t>
  </si>
  <si>
    <t>99</t>
  </si>
  <si>
    <t>86</t>
  </si>
  <si>
    <t>67</t>
  </si>
  <si>
    <t>76</t>
  </si>
  <si>
    <t>65</t>
  </si>
  <si>
    <t>98</t>
  </si>
  <si>
    <t>96</t>
  </si>
  <si>
    <t>66</t>
  </si>
  <si>
    <t>60</t>
  </si>
  <si>
    <t>62</t>
  </si>
  <si>
    <t>68</t>
  </si>
  <si>
    <t>69</t>
  </si>
  <si>
    <t>Результат от прочих операций, не включаемый 
в чистую прибыль (убыток)</t>
  </si>
  <si>
    <t>Чистая прибыль (убыток)</t>
  </si>
  <si>
    <r>
      <t>Заполнение форм начинается с указания периода, за который оформляется отчетность.</t>
    </r>
    <r>
      <rPr>
        <b/>
        <sz val="11"/>
        <rFont val="Times New Roman"/>
        <family val="1"/>
      </rPr>
      <t xml:space="preserve"> 
</t>
    </r>
    <r>
      <rPr>
        <b/>
        <sz val="11"/>
        <color indexed="13"/>
        <rFont val="Times New Roman"/>
        <family val="1"/>
      </rPr>
      <t>Для этого,  в ячейку слева, окрашенную в желтый цвет, введите дату начала отчетного периода, за который заполняется баланс.</t>
    </r>
  </si>
  <si>
    <t>В ячейку слева, окрашенную в бледно-зеленый цвет, введите дату окончания отчетного периода, за который заполняется баланс.</t>
  </si>
  <si>
    <t xml:space="preserve">Налог на прибыль </t>
  </si>
  <si>
    <t>Прочие налоги и сборы, исчисляемые из прибыли (дохода)</t>
  </si>
  <si>
    <t>Прочие платежи, исчисляемые из прибыли (дохода)</t>
  </si>
  <si>
    <t>70, 76</t>
  </si>
  <si>
    <t>А. Сельское, лесное и рыбное хозяйство, 011-017</t>
  </si>
  <si>
    <t>А. Сельское, лесное и рыбное хозяйство, 021-024</t>
  </si>
  <si>
    <t>А. Сельское, лесное и рыбное хозяйство, 031-032</t>
  </si>
  <si>
    <t>В. Горнодобывающая промышленность, 051-052, 061-062, 071-072, 081, 089, 091</t>
  </si>
  <si>
    <t>В. Горнодобывающая промышленность, 099</t>
  </si>
  <si>
    <t>С. Обрабатывающая промышленность, 101, 104-109</t>
  </si>
  <si>
    <t>С. Обрабатывающая промышленность, 102-103</t>
  </si>
  <si>
    <t>С. Обрабатывающая промышленность, 110, 120</t>
  </si>
  <si>
    <t>С. Обрабатывающая промышленность, 131-133, 139, 141-143, 151-152</t>
  </si>
  <si>
    <t>С. Обрабатывающая промышленность, 161-162, 171-172, 181-182</t>
  </si>
  <si>
    <t>С. Обрабатывающая промышленность, 191</t>
  </si>
  <si>
    <t>С. Обрабатывающая промышленность, 192</t>
  </si>
  <si>
    <t>С. Обрабатывающая промышленность, подкласс 19201</t>
  </si>
  <si>
    <t>С. Обрабатывающая промышленность, 201-206, 211-212</t>
  </si>
  <si>
    <t>С. Обрабатывающая промышленность, 221-222</t>
  </si>
  <si>
    <t>С. Обрабатывающая промышленность, 231-237, 239</t>
  </si>
  <si>
    <t>С. Обрабатывающая промышленность, 241, 242, 244, 245</t>
  </si>
  <si>
    <t>С. Обрабатывающая промышленность, 243</t>
  </si>
  <si>
    <t>С. Обрабатывающая промышленность, 251</t>
  </si>
  <si>
    <t>С. Обрабатывающая промышленность, 252-257, 259</t>
  </si>
  <si>
    <t>С. Обрабатывающая промышленность, 261-267</t>
  </si>
  <si>
    <t>С. Обрабатывающая промышленность, 268</t>
  </si>
  <si>
    <t>С. Обрабатывающая промышленность, 271-275, 279</t>
  </si>
  <si>
    <t>С. Обрабатывающая промышленность, 281-282, 284, 289</t>
  </si>
  <si>
    <t>С. Обрабатывающая промышленность, 283</t>
  </si>
  <si>
    <t>С. Обрабатывающая промышленность, 291-293, 301-304, 309</t>
  </si>
  <si>
    <t>С. Обрабатывающая промышленность, 310, 321-322, 324, 329</t>
  </si>
  <si>
    <t>С. Обрабатывающая промышленность, 323, 325, 331-332</t>
  </si>
  <si>
    <t>D. Снабжение электроэнергией, газом, паром, горячей водой и кондиционированным воздухом, 351</t>
  </si>
  <si>
    <t>D. Снабжение электроэнергией, газом, паром, горячей водой и кондиционированным воздухом, 352</t>
  </si>
  <si>
    <t>D. Снабжение электроэнергией, газом, паром, горячей водой и кондиционированным воздухом, 353</t>
  </si>
  <si>
    <t>5. Е. Водоснабжение; сбор, обработка и удаление отходов, деятельность по ликвидации загрязнений, 360-370, 381-382, 390</t>
  </si>
  <si>
    <t>5. Е. Водоснабжение; сбор, обработка и удаление отходов, деятельность по ликвидации загрязнений, 383</t>
  </si>
  <si>
    <t>6. F. Строительство, 411</t>
  </si>
  <si>
    <t>6. F. Строительство, 412, 421-422, 429, 431-433, 439</t>
  </si>
  <si>
    <t>7. G. Оптовая и розничная торговля; ремонт автомобилей и мотоциклов, 451-454, 461-467, 469, 471-479</t>
  </si>
  <si>
    <t>8. H. Транспортная деятельность, складирование, почтовая и курьерская деятельность, 491-495, 501-504, 511-512, 521-522</t>
  </si>
  <si>
    <t>8. H. Транспортная деятельность, складирование, почтовая и курьерская деятельность, 531-532</t>
  </si>
  <si>
    <t>9. I. Услуги по временному проживанию и питанию, 551-553, 559</t>
  </si>
  <si>
    <t>9. I. Услуги по временному проживанию и питанию, 561-563</t>
  </si>
  <si>
    <t>10. J. Информация и связь, 581</t>
  </si>
  <si>
    <t>10. J. Информация и связь, 582</t>
  </si>
  <si>
    <t>10. J. Информация и связь, 591</t>
  </si>
  <si>
    <t>10. J. Информация и связь, 592</t>
  </si>
  <si>
    <t>10. J. Информация и связь, 601-602, 611-613, 619</t>
  </si>
  <si>
    <t>10. J. Информация и связь, 620, 631</t>
  </si>
  <si>
    <t>10. J. Информация и связь, 639</t>
  </si>
  <si>
    <t>K. Финансовая и страховая деятельность, 641-643</t>
  </si>
  <si>
    <t>K. Финансовая и страховая деятельность, 649</t>
  </si>
  <si>
    <t>K. Финансовая и страховая деятельность, 651-653, 661-663</t>
  </si>
  <si>
    <t>L. Операции с недвижимым имуществом, 681-682</t>
  </si>
  <si>
    <t>L. Операции с недвижимым имуществом, 683</t>
  </si>
  <si>
    <t>М. Профессиональная, научная и техническая деятельность, 691-692, 701-702, 711</t>
  </si>
  <si>
    <t>М. Профессиональная, научная и техническая деятельность, 712</t>
  </si>
  <si>
    <t>М. Профессиональная, научная и техническая деятельность, 721-722</t>
  </si>
  <si>
    <t>М. Профессиональная, научная и техническая деятельность, 731</t>
  </si>
  <si>
    <t>М. Профессиональная, научная и техническая деятельность, 732</t>
  </si>
  <si>
    <t>М. Профессиональная, научная и техническая деятельность, 741, 743, 749</t>
  </si>
  <si>
    <t>М. Профессиональная, научная и техническая деятельность, 742</t>
  </si>
  <si>
    <t>М. Профессиональная, научная и техническая деятельность, 750</t>
  </si>
  <si>
    <t>14. N. Деятельность в сфере административных и вспомогательных услуг, 771-773</t>
  </si>
  <si>
    <t>14. N. Деятельность в сфере административных и вспомогательных услуг, 774</t>
  </si>
  <si>
    <t>14. N. Деятельность в сфере административных и вспомогательных услуг, 781-783</t>
  </si>
  <si>
    <t>14. N. Деятельность в сфере административных и вспомогательных услуг, 791, 799</t>
  </si>
  <si>
    <t>14. N. Деятельность в сфере административных и вспомогательных услуг, 801-803</t>
  </si>
  <si>
    <t>14. N. Деятельность в сфере административных и вспомогательных услуг, 811-812</t>
  </si>
  <si>
    <t>14. N. Деятельность в сфере административных и вспомогательных услуг, 813</t>
  </si>
  <si>
    <t>14. N. Деятельность в сфере административных и вспомогательных услуг, 821-823, 829</t>
  </si>
  <si>
    <t>15. Q. Здравоохранение и социальные услуги, 861</t>
  </si>
  <si>
    <t>16. R. Творчество, спорт, развлечения и отдых, 931</t>
  </si>
  <si>
    <t>17. S. Предоставление прочих видов услуг, 941-942, 949</t>
  </si>
  <si>
    <t>17. S. Предоставление прочих видов услуг, 951</t>
  </si>
  <si>
    <t>17. S. Предоставление прочих видов услуг, 952</t>
  </si>
  <si>
    <t>17. S. Предоставление прочих видов услуг, 960</t>
  </si>
  <si>
    <t>18. Прочие виды экономической деятельности</t>
  </si>
  <si>
    <t>Приложение 1
к Национальному стандарту бухгалтерского учета и отчетности «Индивидуальная бухгалтерская отчетность» 
12.12.2016 № 104</t>
  </si>
  <si>
    <t xml:space="preserve">    доходы от участия в уставных капиталах других 
    организаций</t>
  </si>
  <si>
    <t>Валовая прибыль</t>
  </si>
  <si>
    <t>Прибыль (убыток) от реализации продукции, товаров, работ, услуг</t>
  </si>
  <si>
    <t xml:space="preserve">Прибыль (убыток) от текущей деятельности </t>
  </si>
  <si>
    <t>Прибыль (убыток) от инвестиционной и финансовой деятельности</t>
  </si>
  <si>
    <t>Прибыль (убыток) до налогообложения</t>
  </si>
  <si>
    <t>Совокупная прибыль (убыток)</t>
  </si>
  <si>
    <t>Приложение 2
к Национальному стандарту бухгалтерского учета и отчетности «Индивидуальная бухгалтерская отчетность» 
12.12.2016 № 104</t>
  </si>
  <si>
    <t>Форма</t>
  </si>
  <si>
    <t>58, 06</t>
  </si>
  <si>
    <t>70, 75</t>
  </si>
  <si>
    <t>Денежные средства и эквиваленты денежных средств</t>
  </si>
  <si>
    <t>90 (90-4)</t>
  </si>
  <si>
    <t>90 (90-5)</t>
  </si>
  <si>
    <t>90 (90-6)</t>
  </si>
  <si>
    <t>90 (90-7, 90-8, 90-9)</t>
  </si>
  <si>
    <t>90 (90-1, 90-2, 90-3)</t>
  </si>
  <si>
    <t>90 (90-10)</t>
  </si>
  <si>
    <t>91 (91-1, 91-2, 91-3)</t>
  </si>
  <si>
    <t>91 (91-4)</t>
  </si>
  <si>
    <t>99, 68</t>
  </si>
  <si>
    <t>15. Q. Здравоохранение и социальные услуги, 869</t>
  </si>
  <si>
    <t>15. Q. Здравоохранение и социальные услуги, 86902</t>
  </si>
  <si>
    <t>71, 73</t>
  </si>
  <si>
    <t>ОАО "Лидская обувная фабрика"</t>
  </si>
  <si>
    <t>производство обуви</t>
  </si>
  <si>
    <t>частная, с долей государства</t>
  </si>
  <si>
    <t>концерн "Беллегпром"</t>
  </si>
  <si>
    <t>тыс. руб.</t>
  </si>
  <si>
    <t>231300 г. Лида ул. Фабричная,6</t>
  </si>
  <si>
    <t>Т.В. Игнатович</t>
  </si>
  <si>
    <t>А.С. Кумпяк</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</si>
</sst>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F800]dddd\,\ mmmm\ dd\,\ yyyy"/>
    <numFmt numFmtId="179" formatCode="_(* #,##0_);_(* \-#,##0_);_(* &quot;-&quot;??_);_(@_)"/>
    <numFmt numFmtId="180" formatCode="_(* #,##0_);\(* \-#,##0\);_(* &quot;-&quot;??_);_(@_)"/>
    <numFmt numFmtId="181" formatCode="_(#,##0_);\(\-#,##0\);_(* &quot;-&quot;??_);_(@_)"/>
    <numFmt numFmtId="182" formatCode="_(#,##0_);\(#,##0\);_(* &quot;-&quot;??_);_(@_)"/>
    <numFmt numFmtId="183" formatCode="[$-FC19]d\ mmmm\ yyyy\ &quot;года&quot;"/>
    <numFmt numFmtId="184" formatCode="dd\ mmmm"/>
    <numFmt numFmtId="185" formatCode="[$-F800]dddd\,\ mmmm\ dd"/>
    <numFmt numFmtId="186" formatCode="[$-FC19]d\ mmmm"/>
    <numFmt numFmtId="187" formatCode="[$-FC19]\ yyyy\ &quot;года&quot;"/>
    <numFmt numFmtId="188" formatCode="mmmm"/>
    <numFmt numFmtId="189" formatCode="_(_#\ ##0\);\(#,##0\);_(* &quot;-&quot;??_);_(@_)"/>
    <numFmt numFmtId="190" formatCode="\(#,##0\);\(#,##0\);_(* &quot;-&quot;??_);_(@_)"/>
    <numFmt numFmtId="191" formatCode="00"/>
    <numFmt numFmtId="192" formatCode="0.0"/>
    <numFmt numFmtId="193" formatCode="_(#,##0.00_);_(\-#,##0.00_);_(* &quot;-&quot;??_);_(@_)"/>
    <numFmt numFmtId="194" formatCode="_(#,##0.00%_);_(\-#,##0.00%_);_(* &quot;-&quot;??_);_(@_)"/>
    <numFmt numFmtId="195" formatCode="_(#,##0_);_(\-#,##0_);_(* &quot;-&quot;??_);_(@_)"/>
    <numFmt numFmtId="196" formatCode="_(#,##0%_);_(\-#,##0%_);_(* &quot;-&quot;??_);_(@_)"/>
    <numFmt numFmtId="197" formatCode="[$-FC19]d\ mmmm\ yyyy\ &quot;г/&quot;"/>
    <numFmt numFmtId="198" formatCode="[$-FC19]\ yyyy\ &quot;г.&quot;"/>
    <numFmt numFmtId="199" formatCode="_(#\ ##0_);\(#\ ##0\);_(* &quot;-&quot;??_);_(@_)"/>
    <numFmt numFmtId="200" formatCode="_(#\ ##0_);_(\-#\ ##0_);_(* &quot;-&quot;??_);_(@_)"/>
    <numFmt numFmtId="201" formatCode="000"/>
    <numFmt numFmtId="202" formatCode="_(#,##0.0_);\(#,##0.0\);_(* &quot;-&quot;??_);_(@_)"/>
    <numFmt numFmtId="203" formatCode="_(#,##0.00_);\(#,##0.00\);_(* &quot;-&quot;??_);_(@_)"/>
    <numFmt numFmtId="204" formatCode="_(#,##0.000_);\(#,##0.000\);_(* &quot;-&quot;??_);_(@_)"/>
  </numFmts>
  <fonts count="58">
    <font>
      <sz val="11"/>
      <name val="Times New Roman"/>
      <family val="0"/>
    </font>
    <font>
      <u val="single"/>
      <sz val="11"/>
      <color indexed="12"/>
      <name val="Times New Roman"/>
      <family val="1"/>
    </font>
    <font>
      <i/>
      <sz val="11"/>
      <name val="Times New Roman"/>
      <family val="1"/>
    </font>
    <font>
      <b/>
      <sz val="11"/>
      <color indexed="18"/>
      <name val="Times New Roman"/>
      <family val="1"/>
    </font>
    <font>
      <i/>
      <sz val="9"/>
      <name val="Times New Roman"/>
      <family val="1"/>
    </font>
    <font>
      <b/>
      <sz val="11"/>
      <name val="Times New Roman"/>
      <family val="1"/>
    </font>
    <font>
      <sz val="12"/>
      <name val="Times New Roman"/>
      <family val="1"/>
    </font>
    <font>
      <b/>
      <sz val="12"/>
      <name val="Times New Roman"/>
      <family val="1"/>
    </font>
    <font>
      <b/>
      <sz val="12"/>
      <color indexed="10"/>
      <name val="Times New Roman"/>
      <family val="1"/>
    </font>
    <font>
      <b/>
      <sz val="11"/>
      <color indexed="10"/>
      <name val="Times New Roman"/>
      <family val="1"/>
    </font>
    <font>
      <sz val="10.5"/>
      <name val="Times New Roman"/>
      <family val="1"/>
    </font>
    <font>
      <sz val="11"/>
      <color indexed="10"/>
      <name val="Times New Roman"/>
      <family val="1"/>
    </font>
    <font>
      <b/>
      <sz val="10.5"/>
      <color indexed="10"/>
      <name val="Times New Roman"/>
      <family val="1"/>
    </font>
    <font>
      <u val="single"/>
      <sz val="11"/>
      <color indexed="36"/>
      <name val="Times New Roman"/>
      <family val="1"/>
    </font>
    <font>
      <sz val="10.5"/>
      <color indexed="10"/>
      <name val="Times New Roman"/>
      <family val="1"/>
    </font>
    <font>
      <i/>
      <sz val="9"/>
      <color indexed="18"/>
      <name val="Times New Roman"/>
      <family val="1"/>
    </font>
    <font>
      <b/>
      <sz val="11"/>
      <color indexed="13"/>
      <name val="Times New Roman"/>
      <family val="1"/>
    </font>
    <font>
      <b/>
      <sz val="11"/>
      <color indexed="17"/>
      <name val="Times New Roman"/>
      <family val="1"/>
    </font>
    <font>
      <b/>
      <i/>
      <sz val="11"/>
      <name val="Times New Roman"/>
      <family val="1"/>
    </font>
    <font>
      <b/>
      <i/>
      <sz val="11"/>
      <color indexed="10"/>
      <name val="Times New Roman"/>
      <family val="1"/>
    </font>
    <font>
      <b/>
      <i/>
      <sz val="11"/>
      <color indexed="18"/>
      <name val="Times New Roman"/>
      <family val="1"/>
    </font>
    <font>
      <b/>
      <i/>
      <sz val="10.5"/>
      <color indexed="18"/>
      <name val="Times New Roman"/>
      <family val="1"/>
    </font>
    <font>
      <sz val="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Times New Roman"/>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48"/>
      </left>
      <right style="thin">
        <color indexed="48"/>
      </right>
      <top style="thin">
        <color indexed="48"/>
      </top>
      <bottom style="thin">
        <color indexed="48"/>
      </bottom>
    </border>
    <border>
      <left style="thin">
        <color indexed="48"/>
      </left>
      <right style="thin">
        <color indexed="48"/>
      </right>
      <top>
        <color indexed="63"/>
      </top>
      <bottom style="thin">
        <color indexed="48"/>
      </bottom>
    </border>
    <border>
      <left style="thin">
        <color indexed="48"/>
      </left>
      <right style="thin">
        <color indexed="48"/>
      </right>
      <top style="thin">
        <color indexed="48"/>
      </top>
      <bottom style="thin"/>
    </border>
    <border>
      <left style="thin">
        <color indexed="48"/>
      </left>
      <right style="thin">
        <color indexed="48"/>
      </right>
      <top style="thin"/>
      <bottom style="thin">
        <color indexed="48"/>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color indexed="48"/>
      </left>
      <right>
        <color indexed="63"/>
      </right>
      <top style="thin">
        <color indexed="48"/>
      </top>
      <bottom style="thin">
        <color indexed="48"/>
      </bottom>
    </border>
    <border>
      <left>
        <color indexed="63"/>
      </left>
      <right style="thin">
        <color indexed="48"/>
      </right>
      <top style="thin">
        <color indexed="48"/>
      </top>
      <bottom style="thin">
        <color indexed="4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13"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1" borderId="0" applyNumberFormat="0" applyBorder="0" applyAlignment="0" applyProtection="0"/>
  </cellStyleXfs>
  <cellXfs count="289">
    <xf numFmtId="0" fontId="0" fillId="0" borderId="0" xfId="0" applyAlignment="1">
      <alignment/>
    </xf>
    <xf numFmtId="0" fontId="0" fillId="32" borderId="0" xfId="0" applyFont="1" applyFill="1" applyAlignment="1">
      <alignment/>
    </xf>
    <xf numFmtId="0" fontId="0" fillId="33" borderId="0" xfId="0" applyFont="1" applyFill="1" applyAlignment="1">
      <alignment/>
    </xf>
    <xf numFmtId="0" fontId="0" fillId="33" borderId="0" xfId="0" applyFont="1" applyFill="1" applyAlignment="1">
      <alignment wrapText="1"/>
    </xf>
    <xf numFmtId="0" fontId="2" fillId="33" borderId="0" xfId="0" applyFont="1" applyFill="1" applyAlignment="1">
      <alignment wrapText="1"/>
    </xf>
    <xf numFmtId="0" fontId="0" fillId="33" borderId="0" xfId="0" applyFont="1" applyFill="1" applyAlignment="1">
      <alignment/>
    </xf>
    <xf numFmtId="0" fontId="0" fillId="32" borderId="0" xfId="0" applyFont="1" applyFill="1" applyAlignment="1">
      <alignment/>
    </xf>
    <xf numFmtId="0" fontId="0" fillId="33" borderId="0" xfId="0" applyFont="1" applyFill="1" applyAlignment="1">
      <alignment wrapText="1"/>
    </xf>
    <xf numFmtId="0" fontId="0" fillId="33" borderId="0" xfId="0" applyFont="1" applyFill="1" applyAlignment="1">
      <alignment/>
    </xf>
    <xf numFmtId="0" fontId="0" fillId="32" borderId="0" xfId="0" applyFont="1" applyFill="1" applyAlignment="1">
      <alignment/>
    </xf>
    <xf numFmtId="0" fontId="0" fillId="33" borderId="0" xfId="0" applyFont="1" applyFill="1" applyAlignment="1">
      <alignment wrapText="1"/>
    </xf>
    <xf numFmtId="177" fontId="0" fillId="32" borderId="0" xfId="0" applyNumberFormat="1" applyFont="1" applyFill="1" applyAlignment="1">
      <alignment horizontal="center"/>
    </xf>
    <xf numFmtId="0" fontId="0" fillId="33" borderId="10" xfId="0" applyFont="1" applyFill="1" applyBorder="1" applyAlignment="1">
      <alignment horizontal="center" wrapText="1"/>
    </xf>
    <xf numFmtId="3" fontId="0" fillId="32" borderId="0" xfId="0" applyNumberFormat="1" applyFont="1" applyFill="1" applyAlignment="1">
      <alignment/>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0" fillId="33" borderId="0" xfId="0" applyFont="1" applyFill="1" applyAlignment="1">
      <alignment horizontal="center" wrapText="1"/>
    </xf>
    <xf numFmtId="0" fontId="0" fillId="33" borderId="0" xfId="0" applyFont="1" applyFill="1" applyAlignment="1">
      <alignment wrapText="1"/>
    </xf>
    <xf numFmtId="0" fontId="0" fillId="33" borderId="0" xfId="0" applyFont="1" applyFill="1" applyAlignment="1">
      <alignment horizontal="center" wrapText="1"/>
    </xf>
    <xf numFmtId="0" fontId="4" fillId="32" borderId="0" xfId="0" applyFont="1" applyFill="1" applyAlignment="1">
      <alignment vertical="top"/>
    </xf>
    <xf numFmtId="0" fontId="4" fillId="33" borderId="0" xfId="0" applyFont="1" applyFill="1" applyAlignment="1">
      <alignment vertical="top"/>
    </xf>
    <xf numFmtId="0" fontId="4" fillId="33" borderId="0" xfId="0" applyFont="1" applyFill="1" applyAlignment="1">
      <alignment horizontal="center" vertical="top" wrapText="1"/>
    </xf>
    <xf numFmtId="0" fontId="4" fillId="33" borderId="0" xfId="0" applyFont="1" applyFill="1" applyAlignment="1">
      <alignment vertical="top" wrapText="1"/>
    </xf>
    <xf numFmtId="0" fontId="0" fillId="33" borderId="0" xfId="0" applyFont="1" applyFill="1" applyAlignment="1">
      <alignment horizontal="right" wrapText="1"/>
    </xf>
    <xf numFmtId="0" fontId="6" fillId="33" borderId="0" xfId="0" applyFont="1" applyFill="1" applyAlignment="1">
      <alignment/>
    </xf>
    <xf numFmtId="0" fontId="6" fillId="32" borderId="0" xfId="0" applyFont="1" applyFill="1" applyAlignment="1">
      <alignment/>
    </xf>
    <xf numFmtId="0" fontId="0" fillId="4" borderId="11" xfId="0" applyFont="1" applyFill="1" applyBorder="1" applyAlignment="1">
      <alignment horizontal="center" wrapText="1"/>
    </xf>
    <xf numFmtId="0" fontId="0" fillId="4" borderId="13" xfId="0" applyFont="1" applyFill="1" applyBorder="1" applyAlignment="1">
      <alignment horizontal="right" vertical="top" wrapText="1"/>
    </xf>
    <xf numFmtId="0" fontId="9" fillId="32" borderId="0" xfId="0" applyFont="1" applyFill="1" applyAlignment="1">
      <alignment/>
    </xf>
    <xf numFmtId="0" fontId="0" fillId="33" borderId="0" xfId="0" applyFont="1" applyFill="1" applyAlignment="1">
      <alignment horizontal="center" wrapText="1"/>
    </xf>
    <xf numFmtId="0" fontId="10" fillId="32" borderId="0" xfId="0" applyFont="1" applyFill="1" applyAlignment="1">
      <alignment/>
    </xf>
    <xf numFmtId="0" fontId="10" fillId="33" borderId="0" xfId="0" applyFont="1" applyFill="1" applyAlignment="1">
      <alignment/>
    </xf>
    <xf numFmtId="0" fontId="10" fillId="4" borderId="10" xfId="0" applyFont="1" applyFill="1" applyBorder="1" applyAlignment="1">
      <alignment horizontal="center" wrapText="1"/>
    </xf>
    <xf numFmtId="49" fontId="10" fillId="33" borderId="12" xfId="0" applyNumberFormat="1" applyFont="1" applyFill="1" applyBorder="1" applyAlignment="1">
      <alignment horizontal="center" wrapText="1"/>
    </xf>
    <xf numFmtId="49" fontId="10" fillId="33" borderId="10" xfId="0" applyNumberFormat="1" applyFont="1" applyFill="1" applyBorder="1" applyAlignment="1">
      <alignment horizontal="center" wrapText="1"/>
    </xf>
    <xf numFmtId="0" fontId="10" fillId="33" borderId="11" xfId="0" applyFont="1" applyFill="1" applyBorder="1" applyAlignment="1">
      <alignment horizontal="center" wrapText="1"/>
    </xf>
    <xf numFmtId="0" fontId="10" fillId="33" borderId="12" xfId="0" applyFont="1" applyFill="1" applyBorder="1" applyAlignment="1">
      <alignment horizontal="center" wrapText="1"/>
    </xf>
    <xf numFmtId="0" fontId="10" fillId="33" borderId="10" xfId="0" applyFont="1" applyFill="1" applyBorder="1" applyAlignment="1">
      <alignment horizontal="center" wrapText="1"/>
    </xf>
    <xf numFmtId="0" fontId="0" fillId="32" borderId="0" xfId="0" applyFill="1" applyAlignment="1">
      <alignment/>
    </xf>
    <xf numFmtId="0" fontId="0" fillId="33" borderId="0" xfId="0" applyFill="1" applyAlignment="1">
      <alignment/>
    </xf>
    <xf numFmtId="0" fontId="6" fillId="33" borderId="0" xfId="0" applyFont="1" applyFill="1" applyAlignment="1">
      <alignment/>
    </xf>
    <xf numFmtId="0" fontId="0" fillId="4" borderId="14" xfId="0" applyFont="1" applyFill="1" applyBorder="1" applyAlignment="1">
      <alignment horizontal="left" vertical="top" wrapText="1"/>
    </xf>
    <xf numFmtId="0" fontId="0" fillId="4" borderId="14" xfId="0" applyFont="1" applyFill="1" applyBorder="1" applyAlignment="1">
      <alignment vertical="top" wrapText="1"/>
    </xf>
    <xf numFmtId="0" fontId="0" fillId="4" borderId="15" xfId="0" applyFont="1" applyFill="1" applyBorder="1" applyAlignment="1">
      <alignment vertical="top" wrapText="1"/>
    </xf>
    <xf numFmtId="0" fontId="0" fillId="4" borderId="13" xfId="0" applyFont="1" applyFill="1" applyBorder="1" applyAlignment="1">
      <alignment vertical="top" wrapText="1"/>
    </xf>
    <xf numFmtId="186" fontId="0" fillId="4" borderId="16" xfId="0" applyNumberFormat="1" applyFont="1" applyFill="1" applyBorder="1" applyAlignment="1">
      <alignment vertical="top" wrapText="1"/>
    </xf>
    <xf numFmtId="0" fontId="0" fillId="32" borderId="0" xfId="0" applyFont="1" applyFill="1" applyAlignment="1">
      <alignment horizontal="center"/>
    </xf>
    <xf numFmtId="0" fontId="10" fillId="33" borderId="0" xfId="0" applyFont="1" applyFill="1" applyAlignment="1">
      <alignment wrapText="1"/>
    </xf>
    <xf numFmtId="0" fontId="10" fillId="33" borderId="0" xfId="0" applyFont="1" applyFill="1" applyAlignment="1">
      <alignment horizontal="right" wrapText="1"/>
    </xf>
    <xf numFmtId="188" fontId="10" fillId="33" borderId="14" xfId="0" applyNumberFormat="1" applyFont="1" applyFill="1" applyBorder="1" applyAlignment="1">
      <alignment horizontal="right" wrapText="1"/>
    </xf>
    <xf numFmtId="178" fontId="10" fillId="33" borderId="14" xfId="0" applyNumberFormat="1" applyFont="1" applyFill="1" applyBorder="1" applyAlignment="1">
      <alignment horizontal="center" wrapText="1"/>
    </xf>
    <xf numFmtId="0" fontId="10" fillId="33" borderId="0" xfId="0" applyFont="1" applyFill="1" applyAlignment="1">
      <alignment horizontal="center" wrapText="1"/>
    </xf>
    <xf numFmtId="0" fontId="0" fillId="33" borderId="0" xfId="0" applyFont="1" applyFill="1" applyAlignment="1">
      <alignment horizontal="center"/>
    </xf>
    <xf numFmtId="0" fontId="10" fillId="33" borderId="0" xfId="0" applyFont="1" applyFill="1" applyAlignment="1">
      <alignment horizontal="center"/>
    </xf>
    <xf numFmtId="0" fontId="0" fillId="33" borderId="0" xfId="0" applyFill="1" applyAlignment="1">
      <alignment horizontal="center"/>
    </xf>
    <xf numFmtId="0" fontId="0" fillId="32" borderId="0" xfId="0" applyFill="1" applyAlignment="1">
      <alignment horizontal="center"/>
    </xf>
    <xf numFmtId="0" fontId="5" fillId="33" borderId="17" xfId="0" applyFont="1" applyFill="1" applyBorder="1" applyAlignment="1">
      <alignment wrapText="1"/>
    </xf>
    <xf numFmtId="0" fontId="7" fillId="33" borderId="11" xfId="0" applyFont="1" applyFill="1" applyBorder="1" applyAlignment="1">
      <alignment horizontal="center" wrapText="1"/>
    </xf>
    <xf numFmtId="0" fontId="5" fillId="33" borderId="17" xfId="0" applyFont="1" applyFill="1" applyBorder="1" applyAlignment="1">
      <alignment horizontal="center" wrapText="1"/>
    </xf>
    <xf numFmtId="0" fontId="7" fillId="33" borderId="10" xfId="0" applyFont="1" applyFill="1" applyBorder="1" applyAlignment="1">
      <alignment horizontal="center" wrapText="1"/>
    </xf>
    <xf numFmtId="49" fontId="12" fillId="32" borderId="18" xfId="0" applyNumberFormat="1" applyFont="1" applyFill="1" applyBorder="1" applyAlignment="1">
      <alignment horizontal="center"/>
    </xf>
    <xf numFmtId="49" fontId="12" fillId="32" borderId="19" xfId="0" applyNumberFormat="1" applyFont="1" applyFill="1" applyBorder="1" applyAlignment="1">
      <alignment horizontal="center"/>
    </xf>
    <xf numFmtId="49" fontId="12" fillId="32" borderId="12" xfId="0" applyNumberFormat="1" applyFont="1" applyFill="1" applyBorder="1" applyAlignment="1">
      <alignment horizontal="center"/>
    </xf>
    <xf numFmtId="49" fontId="12" fillId="32" borderId="10" xfId="0" applyNumberFormat="1" applyFont="1" applyFill="1" applyBorder="1" applyAlignment="1">
      <alignment horizontal="center"/>
    </xf>
    <xf numFmtId="49" fontId="12" fillId="32" borderId="11" xfId="0" applyNumberFormat="1" applyFont="1" applyFill="1" applyBorder="1" applyAlignment="1">
      <alignment horizontal="center"/>
    </xf>
    <xf numFmtId="49" fontId="12" fillId="32" borderId="20" xfId="0" applyNumberFormat="1" applyFont="1" applyFill="1" applyBorder="1" applyAlignment="1">
      <alignment horizontal="center"/>
    </xf>
    <xf numFmtId="49" fontId="12" fillId="32" borderId="21" xfId="0" applyNumberFormat="1" applyFont="1" applyFill="1" applyBorder="1" applyAlignment="1">
      <alignment horizontal="center"/>
    </xf>
    <xf numFmtId="0" fontId="11" fillId="32" borderId="0" xfId="0" applyFont="1" applyFill="1" applyAlignment="1">
      <alignment vertical="top" wrapText="1"/>
    </xf>
    <xf numFmtId="0" fontId="10" fillId="32" borderId="0" xfId="0" applyFont="1" applyFill="1" applyBorder="1" applyAlignment="1">
      <alignment/>
    </xf>
    <xf numFmtId="49" fontId="12" fillId="32" borderId="0" xfId="0" applyNumberFormat="1" applyFont="1" applyFill="1" applyBorder="1" applyAlignment="1">
      <alignment horizontal="center"/>
    </xf>
    <xf numFmtId="0" fontId="10" fillId="4" borderId="13" xfId="0" applyFont="1" applyFill="1" applyBorder="1" applyAlignment="1">
      <alignment horizontal="right" vertical="top" wrapText="1"/>
    </xf>
    <xf numFmtId="0" fontId="10" fillId="4" borderId="22" xfId="0" applyFont="1" applyFill="1" applyBorder="1" applyAlignment="1">
      <alignment horizontal="center" vertical="top" wrapText="1"/>
    </xf>
    <xf numFmtId="188" fontId="10" fillId="4" borderId="22" xfId="0" applyNumberFormat="1" applyFont="1" applyFill="1" applyBorder="1" applyAlignment="1">
      <alignment horizontal="left" vertical="top" wrapText="1"/>
    </xf>
    <xf numFmtId="0" fontId="10" fillId="4" borderId="22" xfId="0" applyFont="1" applyFill="1" applyBorder="1" applyAlignment="1">
      <alignment vertical="top" wrapText="1"/>
    </xf>
    <xf numFmtId="188" fontId="10" fillId="4" borderId="16" xfId="0" applyNumberFormat="1" applyFont="1" applyFill="1" applyBorder="1" applyAlignment="1">
      <alignment horizontal="left" vertical="top" wrapText="1"/>
    </xf>
    <xf numFmtId="191" fontId="0" fillId="32" borderId="0" xfId="0" applyNumberFormat="1" applyFont="1" applyFill="1" applyAlignment="1">
      <alignment/>
    </xf>
    <xf numFmtId="0" fontId="0" fillId="32" borderId="0" xfId="0" applyFont="1" applyFill="1" applyAlignment="1">
      <alignment/>
    </xf>
    <xf numFmtId="0" fontId="10" fillId="4" borderId="13" xfId="0" applyFont="1" applyFill="1" applyBorder="1" applyAlignment="1">
      <alignment horizontal="right" wrapText="1"/>
    </xf>
    <xf numFmtId="186" fontId="10" fillId="4" borderId="16" xfId="0" applyNumberFormat="1" applyFont="1" applyFill="1" applyBorder="1" applyAlignment="1">
      <alignment wrapText="1"/>
    </xf>
    <xf numFmtId="0" fontId="0" fillId="4" borderId="13" xfId="0" applyFont="1" applyFill="1" applyBorder="1" applyAlignment="1">
      <alignment wrapText="1"/>
    </xf>
    <xf numFmtId="0" fontId="0" fillId="4" borderId="14" xfId="0" applyFont="1" applyFill="1" applyBorder="1" applyAlignment="1">
      <alignment horizontal="left" wrapText="1"/>
    </xf>
    <xf numFmtId="0" fontId="0" fillId="4" borderId="14" xfId="0" applyFont="1" applyFill="1" applyBorder="1" applyAlignment="1">
      <alignment wrapText="1"/>
    </xf>
    <xf numFmtId="0" fontId="0" fillId="4" borderId="15" xfId="0" applyFont="1" applyFill="1" applyBorder="1" applyAlignment="1">
      <alignment wrapText="1"/>
    </xf>
    <xf numFmtId="0" fontId="0" fillId="33" borderId="0" xfId="0" applyFont="1" applyFill="1" applyBorder="1" applyAlignment="1">
      <alignment horizontal="center" wrapText="1"/>
    </xf>
    <xf numFmtId="182" fontId="0" fillId="32" borderId="0" xfId="0" applyNumberFormat="1" applyFont="1" applyFill="1" applyBorder="1" applyAlignment="1">
      <alignment horizontal="left" wrapText="1"/>
    </xf>
    <xf numFmtId="182" fontId="14" fillId="32" borderId="0" xfId="0" applyNumberFormat="1" applyFont="1" applyFill="1" applyAlignment="1">
      <alignment/>
    </xf>
    <xf numFmtId="181" fontId="8" fillId="32" borderId="0" xfId="0" applyNumberFormat="1" applyFont="1" applyFill="1" applyBorder="1" applyAlignment="1">
      <alignment/>
    </xf>
    <xf numFmtId="0" fontId="6" fillId="32" borderId="0" xfId="0" applyFont="1" applyFill="1" applyBorder="1" applyAlignment="1">
      <alignment/>
    </xf>
    <xf numFmtId="3" fontId="7" fillId="32" borderId="0" xfId="0" applyNumberFormat="1" applyFont="1" applyFill="1" applyBorder="1" applyAlignment="1">
      <alignment horizontal="center"/>
    </xf>
    <xf numFmtId="0" fontId="15" fillId="33" borderId="0" xfId="0" applyFont="1" applyFill="1" applyAlignment="1">
      <alignment horizontal="right"/>
    </xf>
    <xf numFmtId="0" fontId="15" fillId="32" borderId="0" xfId="0" applyFont="1" applyFill="1" applyAlignment="1">
      <alignment horizontal="right"/>
    </xf>
    <xf numFmtId="0" fontId="10" fillId="33" borderId="13" xfId="0" applyFont="1" applyFill="1" applyBorder="1" applyAlignment="1">
      <alignment horizontal="center" wrapText="1"/>
    </xf>
    <xf numFmtId="0" fontId="10" fillId="33" borderId="23" xfId="0" applyFont="1" applyFill="1" applyBorder="1" applyAlignment="1">
      <alignment horizontal="center" wrapText="1"/>
    </xf>
    <xf numFmtId="0" fontId="10" fillId="33" borderId="10" xfId="0" applyFont="1" applyFill="1" applyBorder="1" applyAlignment="1">
      <alignment/>
    </xf>
    <xf numFmtId="0" fontId="10" fillId="33" borderId="10" xfId="0" applyFont="1" applyFill="1" applyBorder="1" applyAlignment="1">
      <alignment horizontal="center" vertical="top" wrapText="1"/>
    </xf>
    <xf numFmtId="0" fontId="10" fillId="32" borderId="0" xfId="0" applyFont="1" applyFill="1" applyBorder="1" applyAlignment="1">
      <alignment/>
    </xf>
    <xf numFmtId="0" fontId="10" fillId="33" borderId="24" xfId="0" applyFont="1" applyFill="1" applyBorder="1" applyAlignment="1">
      <alignment horizontal="center" vertical="top" wrapText="1"/>
    </xf>
    <xf numFmtId="0" fontId="10" fillId="32" borderId="0" xfId="0" applyFont="1" applyFill="1" applyAlignment="1">
      <alignment/>
    </xf>
    <xf numFmtId="0" fontId="10" fillId="33" borderId="10" xfId="0" applyFont="1" applyFill="1" applyBorder="1" applyAlignment="1">
      <alignment wrapText="1"/>
    </xf>
    <xf numFmtId="177" fontId="10" fillId="33" borderId="10" xfId="0" applyNumberFormat="1" applyFont="1" applyFill="1" applyBorder="1" applyAlignment="1">
      <alignment horizontal="center" vertical="top" wrapText="1"/>
    </xf>
    <xf numFmtId="192" fontId="10" fillId="33" borderId="24" xfId="0" applyNumberFormat="1" applyFont="1" applyFill="1" applyBorder="1" applyAlignment="1">
      <alignment horizontal="center" vertical="top" wrapText="1"/>
    </xf>
    <xf numFmtId="192" fontId="10" fillId="33" borderId="10" xfId="0" applyNumberFormat="1" applyFont="1" applyFill="1" applyBorder="1" applyAlignment="1">
      <alignment horizontal="center" vertical="top" wrapText="1"/>
    </xf>
    <xf numFmtId="0" fontId="10" fillId="33" borderId="24" xfId="0" applyNumberFormat="1" applyFont="1" applyFill="1" applyBorder="1" applyAlignment="1">
      <alignment horizontal="center" vertical="top" wrapText="1"/>
    </xf>
    <xf numFmtId="0" fontId="10" fillId="33" borderId="10" xfId="0" applyFont="1" applyFill="1" applyBorder="1" applyAlignment="1">
      <alignment vertical="top"/>
    </xf>
    <xf numFmtId="0" fontId="0" fillId="33" borderId="0" xfId="0" applyFont="1" applyFill="1" applyBorder="1" applyAlignment="1">
      <alignment horizontal="left" wrapText="1"/>
    </xf>
    <xf numFmtId="3" fontId="0" fillId="33" borderId="0" xfId="0" applyNumberFormat="1" applyFont="1" applyFill="1" applyBorder="1" applyAlignment="1">
      <alignment horizontal="center" wrapText="1"/>
    </xf>
    <xf numFmtId="0" fontId="22" fillId="33" borderId="0" xfId="0" applyFont="1" applyFill="1" applyAlignment="1">
      <alignment/>
    </xf>
    <xf numFmtId="0" fontId="22" fillId="33" borderId="0" xfId="0" applyFont="1" applyFill="1" applyBorder="1" applyAlignment="1">
      <alignment wrapText="1"/>
    </xf>
    <xf numFmtId="0" fontId="22" fillId="32" borderId="0" xfId="0" applyFont="1" applyFill="1" applyAlignment="1">
      <alignment/>
    </xf>
    <xf numFmtId="0" fontId="10" fillId="33" borderId="10" xfId="0" applyFont="1" applyFill="1" applyBorder="1" applyAlignment="1">
      <alignment/>
    </xf>
    <xf numFmtId="0" fontId="15" fillId="33" borderId="0" xfId="0" applyFont="1" applyFill="1" applyAlignment="1">
      <alignment horizontal="right" vertical="top" wrapText="1"/>
    </xf>
    <xf numFmtId="0" fontId="0" fillId="34" borderId="25" xfId="0" applyFill="1" applyBorder="1" applyAlignment="1">
      <alignment horizontal="left" wrapText="1"/>
    </xf>
    <xf numFmtId="0" fontId="0" fillId="34" borderId="17" xfId="0" applyFont="1" applyFill="1" applyBorder="1" applyAlignment="1">
      <alignment horizontal="left" wrapText="1"/>
    </xf>
    <xf numFmtId="0" fontId="0" fillId="34" borderId="24" xfId="0" applyFont="1" applyFill="1" applyBorder="1" applyAlignment="1">
      <alignment horizontal="left" wrapText="1"/>
    </xf>
    <xf numFmtId="0" fontId="0" fillId="33" borderId="25" xfId="0" applyFont="1" applyFill="1" applyBorder="1" applyAlignment="1">
      <alignment horizontal="left" wrapText="1"/>
    </xf>
    <xf numFmtId="0" fontId="0" fillId="33" borderId="17" xfId="0" applyFont="1" applyFill="1" applyBorder="1" applyAlignment="1">
      <alignment horizontal="left" wrapText="1"/>
    </xf>
    <xf numFmtId="0" fontId="0" fillId="33" borderId="24" xfId="0" applyFont="1" applyFill="1" applyBorder="1" applyAlignment="1">
      <alignment horizontal="left" wrapText="1"/>
    </xf>
    <xf numFmtId="0" fontId="0" fillId="33" borderId="0" xfId="0" applyFont="1" applyFill="1" applyAlignment="1">
      <alignment horizontal="right"/>
    </xf>
    <xf numFmtId="0" fontId="0" fillId="34" borderId="25" xfId="0" applyFont="1" applyFill="1" applyBorder="1" applyAlignment="1">
      <alignment horizontal="left" wrapText="1"/>
    </xf>
    <xf numFmtId="178" fontId="10" fillId="4" borderId="22" xfId="0" applyNumberFormat="1" applyFont="1" applyFill="1" applyBorder="1" applyAlignment="1">
      <alignment horizontal="left" wrapText="1"/>
    </xf>
    <xf numFmtId="178" fontId="10" fillId="4" borderId="16" xfId="0" applyNumberFormat="1" applyFont="1" applyFill="1" applyBorder="1" applyAlignment="1">
      <alignment horizontal="left" wrapText="1"/>
    </xf>
    <xf numFmtId="14" fontId="0" fillId="34" borderId="25" xfId="0" applyNumberFormat="1" applyFont="1" applyFill="1" applyBorder="1" applyAlignment="1">
      <alignment horizontal="center" wrapText="1"/>
    </xf>
    <xf numFmtId="14" fontId="0" fillId="34" borderId="17" xfId="0" applyNumberFormat="1" applyFont="1" applyFill="1" applyBorder="1" applyAlignment="1">
      <alignment horizontal="center" wrapText="1"/>
    </xf>
    <xf numFmtId="14" fontId="0" fillId="34" borderId="24" xfId="0" applyNumberFormat="1" applyFont="1" applyFill="1" applyBorder="1" applyAlignment="1">
      <alignment horizontal="center" wrapText="1"/>
    </xf>
    <xf numFmtId="0" fontId="9" fillId="32" borderId="0" xfId="0" applyFont="1" applyFill="1" applyAlignment="1">
      <alignment horizontal="left" wrapText="1"/>
    </xf>
    <xf numFmtId="0" fontId="5" fillId="32" borderId="0" xfId="0" applyFont="1" applyFill="1" applyAlignment="1">
      <alignment horizontal="left"/>
    </xf>
    <xf numFmtId="1" fontId="17" fillId="32" borderId="0" xfId="0" applyNumberFormat="1" applyFont="1" applyFill="1" applyAlignment="1">
      <alignment horizontal="left" vertical="top" wrapText="1"/>
    </xf>
    <xf numFmtId="176" fontId="0" fillId="33" borderId="14" xfId="0" applyNumberFormat="1" applyFont="1" applyFill="1" applyBorder="1" applyAlignment="1">
      <alignment horizontal="center" wrapText="1"/>
    </xf>
    <xf numFmtId="0" fontId="10" fillId="33" borderId="0" xfId="0" applyFont="1" applyFill="1" applyAlignment="1">
      <alignment horizontal="left" vertical="top" wrapText="1"/>
    </xf>
    <xf numFmtId="0" fontId="0" fillId="4" borderId="13" xfId="43" applyNumberFormat="1" applyFont="1" applyFill="1" applyBorder="1" applyAlignment="1">
      <alignment horizontal="center" vertical="top" wrapText="1"/>
    </xf>
    <xf numFmtId="0" fontId="0" fillId="4" borderId="22" xfId="43" applyNumberFormat="1" applyFont="1" applyFill="1" applyBorder="1" applyAlignment="1">
      <alignment horizontal="center" vertical="top" wrapText="1"/>
    </xf>
    <xf numFmtId="0" fontId="0" fillId="4" borderId="16" xfId="43" applyNumberFormat="1" applyFont="1" applyFill="1" applyBorder="1" applyAlignment="1">
      <alignment horizontal="center" vertical="top" wrapText="1"/>
    </xf>
    <xf numFmtId="0" fontId="0" fillId="4" borderId="23" xfId="43" applyNumberFormat="1" applyFont="1" applyFill="1" applyBorder="1" applyAlignment="1">
      <alignment horizontal="center" vertical="top" wrapText="1"/>
    </xf>
    <xf numFmtId="0" fontId="0" fillId="4" borderId="14" xfId="43" applyNumberFormat="1" applyFont="1" applyFill="1" applyBorder="1" applyAlignment="1">
      <alignment horizontal="center" vertical="top" wrapText="1"/>
    </xf>
    <xf numFmtId="0" fontId="0" fillId="4" borderId="15" xfId="43" applyNumberFormat="1" applyFont="1" applyFill="1" applyBorder="1" applyAlignment="1">
      <alignment horizontal="center" vertical="top" wrapText="1"/>
    </xf>
    <xf numFmtId="0" fontId="0" fillId="33" borderId="14" xfId="0" applyFont="1" applyFill="1" applyBorder="1" applyAlignment="1">
      <alignment wrapText="1"/>
    </xf>
    <xf numFmtId="0" fontId="0" fillId="33" borderId="0" xfId="0" applyFont="1" applyFill="1" applyBorder="1" applyAlignment="1">
      <alignment wrapText="1"/>
    </xf>
    <xf numFmtId="186" fontId="10" fillId="4" borderId="17" xfId="0" applyNumberFormat="1" applyFont="1" applyFill="1" applyBorder="1" applyAlignment="1">
      <alignment horizontal="center" wrapText="1"/>
    </xf>
    <xf numFmtId="0" fontId="0" fillId="4" borderId="11" xfId="0" applyFont="1" applyFill="1" applyBorder="1" applyAlignment="1">
      <alignment horizontal="center" vertical="top" wrapText="1"/>
    </xf>
    <xf numFmtId="0" fontId="0" fillId="4" borderId="12" xfId="0" applyFont="1" applyFill="1" applyBorder="1" applyAlignment="1">
      <alignment horizontal="center" vertical="top" wrapText="1"/>
    </xf>
    <xf numFmtId="182" fontId="0" fillId="34" borderId="25" xfId="0" applyNumberFormat="1" applyFont="1" applyFill="1" applyBorder="1" applyAlignment="1">
      <alignment horizontal="center" wrapText="1"/>
    </xf>
    <xf numFmtId="182" fontId="0" fillId="34" borderId="17" xfId="0" applyNumberFormat="1" applyFont="1" applyFill="1" applyBorder="1" applyAlignment="1">
      <alignment horizontal="center" wrapText="1"/>
    </xf>
    <xf numFmtId="182" fontId="0" fillId="34" borderId="24" xfId="0" applyNumberFormat="1" applyFont="1" applyFill="1" applyBorder="1" applyAlignment="1">
      <alignment horizontal="center" wrapText="1"/>
    </xf>
    <xf numFmtId="0" fontId="0" fillId="33" borderId="25" xfId="0" applyFont="1" applyFill="1" applyBorder="1" applyAlignment="1">
      <alignment horizontal="left" wrapText="1"/>
    </xf>
    <xf numFmtId="0" fontId="0" fillId="4" borderId="23" xfId="0" applyFont="1" applyFill="1" applyBorder="1" applyAlignment="1">
      <alignment horizontal="right" wrapText="1"/>
    </xf>
    <xf numFmtId="0" fontId="0" fillId="4" borderId="14" xfId="0" applyFont="1" applyFill="1" applyBorder="1" applyAlignment="1">
      <alignment horizontal="right" wrapText="1"/>
    </xf>
    <xf numFmtId="180" fontId="5" fillId="33" borderId="17" xfId="0" applyNumberFormat="1" applyFont="1" applyFill="1" applyBorder="1" applyAlignment="1">
      <alignment horizontal="center" wrapText="1"/>
    </xf>
    <xf numFmtId="0" fontId="0" fillId="4" borderId="13" xfId="0" applyFont="1" applyFill="1" applyBorder="1" applyAlignment="1">
      <alignment horizontal="center" wrapText="1"/>
    </xf>
    <xf numFmtId="0" fontId="0" fillId="4" borderId="22" xfId="0" applyFont="1" applyFill="1" applyBorder="1" applyAlignment="1">
      <alignment horizontal="center" wrapText="1"/>
    </xf>
    <xf numFmtId="0" fontId="0" fillId="4" borderId="16" xfId="0" applyFont="1" applyFill="1" applyBorder="1" applyAlignment="1">
      <alignment horizontal="center" wrapText="1"/>
    </xf>
    <xf numFmtId="0" fontId="0" fillId="33" borderId="13" xfId="0" applyFont="1" applyFill="1" applyBorder="1" applyAlignment="1">
      <alignment horizontal="left" wrapText="1"/>
    </xf>
    <xf numFmtId="0" fontId="0" fillId="33" borderId="22" xfId="0" applyFont="1" applyFill="1" applyBorder="1" applyAlignment="1">
      <alignment horizontal="left" wrapText="1"/>
    </xf>
    <xf numFmtId="0" fontId="0" fillId="33" borderId="16" xfId="0" applyFont="1" applyFill="1" applyBorder="1" applyAlignment="1">
      <alignment horizontal="left" wrapText="1"/>
    </xf>
    <xf numFmtId="0" fontId="5" fillId="33" borderId="25" xfId="0" applyFont="1" applyFill="1" applyBorder="1" applyAlignment="1">
      <alignment horizontal="left" wrapText="1"/>
    </xf>
    <xf numFmtId="0" fontId="5" fillId="33" borderId="17" xfId="0" applyFont="1" applyFill="1" applyBorder="1" applyAlignment="1">
      <alignment horizontal="left" wrapText="1"/>
    </xf>
    <xf numFmtId="182" fontId="0" fillId="34" borderId="25" xfId="0" applyNumberFormat="1" applyFont="1" applyFill="1" applyBorder="1" applyAlignment="1">
      <alignment horizontal="center" wrapText="1"/>
    </xf>
    <xf numFmtId="182" fontId="0" fillId="34" borderId="17" xfId="0" applyNumberFormat="1" applyFont="1" applyFill="1" applyBorder="1" applyAlignment="1">
      <alignment horizontal="center" wrapText="1"/>
    </xf>
    <xf numFmtId="182" fontId="0" fillId="34" borderId="24" xfId="0" applyNumberFormat="1" applyFont="1" applyFill="1" applyBorder="1" applyAlignment="1">
      <alignment horizontal="center" wrapText="1"/>
    </xf>
    <xf numFmtId="180" fontId="5" fillId="33" borderId="24" xfId="0" applyNumberFormat="1" applyFont="1" applyFill="1" applyBorder="1" applyAlignment="1">
      <alignment horizontal="center" wrapText="1"/>
    </xf>
    <xf numFmtId="0" fontId="0" fillId="33" borderId="23" xfId="0" applyFont="1" applyFill="1" applyBorder="1" applyAlignment="1">
      <alignment horizontal="left" wrapText="1"/>
    </xf>
    <xf numFmtId="0" fontId="0" fillId="33" borderId="14" xfId="0" applyFont="1" applyFill="1" applyBorder="1" applyAlignment="1">
      <alignment horizontal="left" wrapText="1"/>
    </xf>
    <xf numFmtId="0" fontId="0" fillId="33" borderId="15" xfId="0" applyFont="1" applyFill="1" applyBorder="1" applyAlignment="1">
      <alignment horizontal="left" wrapText="1"/>
    </xf>
    <xf numFmtId="182" fontId="0" fillId="33" borderId="25" xfId="0" applyNumberFormat="1" applyFont="1" applyFill="1" applyBorder="1" applyAlignment="1">
      <alignment horizontal="center" wrapText="1"/>
    </xf>
    <xf numFmtId="182" fontId="0" fillId="33" borderId="17" xfId="0" applyNumberFormat="1" applyFont="1" applyFill="1" applyBorder="1" applyAlignment="1">
      <alignment horizontal="center" wrapText="1"/>
    </xf>
    <xf numFmtId="182" fontId="0" fillId="33" borderId="24" xfId="0" applyNumberFormat="1" applyFont="1" applyFill="1" applyBorder="1" applyAlignment="1">
      <alignment horizontal="center" wrapText="1"/>
    </xf>
    <xf numFmtId="182" fontId="0" fillId="33" borderId="13" xfId="0" applyNumberFormat="1" applyFont="1" applyFill="1" applyBorder="1" applyAlignment="1">
      <alignment horizontal="center" wrapText="1"/>
    </xf>
    <xf numFmtId="182" fontId="0" fillId="33" borderId="22" xfId="0" applyNumberFormat="1" applyFont="1" applyFill="1" applyBorder="1" applyAlignment="1">
      <alignment horizontal="center" wrapText="1"/>
    </xf>
    <xf numFmtId="182" fontId="0" fillId="33" borderId="16" xfId="0" applyNumberFormat="1" applyFont="1" applyFill="1" applyBorder="1" applyAlignment="1">
      <alignment horizontal="center" wrapText="1"/>
    </xf>
    <xf numFmtId="182" fontId="0" fillId="34" borderId="23" xfId="0" applyNumberFormat="1" applyFont="1" applyFill="1" applyBorder="1" applyAlignment="1">
      <alignment horizontal="center" wrapText="1"/>
    </xf>
    <xf numFmtId="182" fontId="0" fillId="34" borderId="14" xfId="0" applyNumberFormat="1" applyFont="1" applyFill="1" applyBorder="1" applyAlignment="1">
      <alignment horizontal="center" wrapText="1"/>
    </xf>
    <xf numFmtId="182" fontId="0" fillId="34" borderId="15" xfId="0" applyNumberFormat="1" applyFont="1" applyFill="1" applyBorder="1" applyAlignment="1">
      <alignment horizontal="center" wrapText="1"/>
    </xf>
    <xf numFmtId="14" fontId="0" fillId="35" borderId="0" xfId="0" applyNumberFormat="1" applyFont="1" applyFill="1" applyAlignment="1">
      <alignment horizontal="center"/>
    </xf>
    <xf numFmtId="14" fontId="0" fillId="4" borderId="0" xfId="0" applyNumberFormat="1" applyFont="1" applyFill="1" applyAlignment="1">
      <alignment horizontal="center"/>
    </xf>
    <xf numFmtId="0" fontId="3" fillId="33" borderId="0" xfId="0" applyFont="1" applyFill="1" applyAlignment="1">
      <alignment horizontal="center" wrapText="1"/>
    </xf>
    <xf numFmtId="182" fontId="0" fillId="34" borderId="14" xfId="0" applyNumberFormat="1" applyFont="1" applyFill="1" applyBorder="1" applyAlignment="1">
      <alignment horizontal="center" wrapText="1"/>
    </xf>
    <xf numFmtId="0" fontId="7" fillId="33" borderId="13" xfId="0" applyFont="1" applyFill="1" applyBorder="1" applyAlignment="1">
      <alignment horizontal="left" wrapText="1"/>
    </xf>
    <xf numFmtId="0" fontId="7" fillId="33" borderId="22" xfId="0" applyFont="1" applyFill="1" applyBorder="1" applyAlignment="1">
      <alignment horizontal="left" wrapText="1"/>
    </xf>
    <xf numFmtId="0" fontId="7" fillId="33" borderId="16" xfId="0" applyFont="1" applyFill="1" applyBorder="1" applyAlignment="1">
      <alignment horizontal="left" wrapText="1"/>
    </xf>
    <xf numFmtId="182" fontId="7" fillId="33" borderId="13" xfId="0" applyNumberFormat="1" applyFont="1" applyFill="1" applyBorder="1" applyAlignment="1">
      <alignment horizontal="center" wrapText="1"/>
    </xf>
    <xf numFmtId="182" fontId="7" fillId="33" borderId="22" xfId="0" applyNumberFormat="1" applyFont="1" applyFill="1" applyBorder="1" applyAlignment="1">
      <alignment horizontal="center" wrapText="1"/>
    </xf>
    <xf numFmtId="182" fontId="7" fillId="33" borderId="16" xfId="0" applyNumberFormat="1" applyFont="1" applyFill="1" applyBorder="1" applyAlignment="1">
      <alignment horizontal="center" wrapText="1"/>
    </xf>
    <xf numFmtId="182" fontId="0" fillId="34" borderId="23" xfId="0" applyNumberFormat="1" applyFont="1" applyFill="1" applyBorder="1" applyAlignment="1">
      <alignment horizontal="center" wrapText="1"/>
    </xf>
    <xf numFmtId="182" fontId="5" fillId="33" borderId="17" xfId="0" applyNumberFormat="1" applyFont="1" applyFill="1" applyBorder="1" applyAlignment="1">
      <alignment horizontal="center" wrapText="1"/>
    </xf>
    <xf numFmtId="182" fontId="5" fillId="33" borderId="24" xfId="0" applyNumberFormat="1" applyFont="1" applyFill="1" applyBorder="1" applyAlignment="1">
      <alignment horizontal="center" wrapText="1"/>
    </xf>
    <xf numFmtId="182" fontId="0" fillId="33" borderId="23" xfId="0" applyNumberFormat="1" applyFont="1" applyFill="1" applyBorder="1" applyAlignment="1">
      <alignment horizontal="center" wrapText="1"/>
    </xf>
    <xf numFmtId="182" fontId="0" fillId="33" borderId="14" xfId="0" applyNumberFormat="1" applyFont="1" applyFill="1" applyBorder="1" applyAlignment="1">
      <alignment horizontal="center" wrapText="1"/>
    </xf>
    <xf numFmtId="182" fontId="0" fillId="33" borderId="15" xfId="0" applyNumberFormat="1" applyFont="1" applyFill="1" applyBorder="1" applyAlignment="1">
      <alignment horizontal="center" wrapText="1"/>
    </xf>
    <xf numFmtId="182" fontId="7" fillId="33" borderId="10" xfId="0" applyNumberFormat="1" applyFont="1" applyFill="1" applyBorder="1" applyAlignment="1">
      <alignment horizontal="center" wrapText="1"/>
    </xf>
    <xf numFmtId="0" fontId="7" fillId="33" borderId="10" xfId="0" applyFont="1" applyFill="1" applyBorder="1" applyAlignment="1">
      <alignment horizontal="left" wrapText="1"/>
    </xf>
    <xf numFmtId="0" fontId="22" fillId="33" borderId="14" xfId="0" applyFont="1" applyFill="1" applyBorder="1" applyAlignment="1">
      <alignment wrapText="1"/>
    </xf>
    <xf numFmtId="190" fontId="0" fillId="34" borderId="25" xfId="0" applyNumberFormat="1" applyFont="1" applyFill="1" applyBorder="1" applyAlignment="1">
      <alignment horizontal="center" wrapText="1"/>
    </xf>
    <xf numFmtId="190" fontId="0" fillId="34" borderId="17" xfId="0" applyNumberFormat="1" applyFont="1" applyFill="1" applyBorder="1" applyAlignment="1">
      <alignment horizontal="center" wrapText="1"/>
    </xf>
    <xf numFmtId="190" fontId="0" fillId="34" borderId="24" xfId="0" applyNumberFormat="1" applyFont="1" applyFill="1" applyBorder="1" applyAlignment="1">
      <alignment horizontal="center" wrapText="1"/>
    </xf>
    <xf numFmtId="0" fontId="0" fillId="4" borderId="23" xfId="0" applyFont="1" applyFill="1" applyBorder="1" applyAlignment="1">
      <alignment horizontal="right" vertical="top" wrapText="1"/>
    </xf>
    <xf numFmtId="0" fontId="0" fillId="4" borderId="14" xfId="0" applyFont="1" applyFill="1" applyBorder="1" applyAlignment="1">
      <alignment horizontal="right" vertical="top" wrapText="1"/>
    </xf>
    <xf numFmtId="0" fontId="5" fillId="33" borderId="17" xfId="0" applyFont="1" applyFill="1" applyBorder="1" applyAlignment="1">
      <alignment horizontal="center" wrapText="1"/>
    </xf>
    <xf numFmtId="0" fontId="5" fillId="33" borderId="24" xfId="0" applyFont="1" applyFill="1" applyBorder="1" applyAlignment="1">
      <alignment horizontal="center" wrapText="1"/>
    </xf>
    <xf numFmtId="186" fontId="0" fillId="4" borderId="17" xfId="0" applyNumberFormat="1" applyFont="1" applyFill="1" applyBorder="1" applyAlignment="1">
      <alignment horizontal="center" vertical="top" wrapText="1"/>
    </xf>
    <xf numFmtId="190" fontId="0" fillId="34" borderId="25" xfId="0" applyNumberFormat="1" applyFont="1" applyFill="1" applyBorder="1" applyAlignment="1">
      <alignment horizontal="center" wrapText="1"/>
    </xf>
    <xf numFmtId="190" fontId="0" fillId="34" borderId="17" xfId="0" applyNumberFormat="1" applyFont="1" applyFill="1" applyBorder="1" applyAlignment="1">
      <alignment horizontal="center" wrapText="1"/>
    </xf>
    <xf numFmtId="190" fontId="0" fillId="34" borderId="24" xfId="0" applyNumberFormat="1" applyFont="1" applyFill="1" applyBorder="1" applyAlignment="1">
      <alignment horizontal="center" wrapText="1"/>
    </xf>
    <xf numFmtId="198" fontId="0" fillId="4" borderId="23" xfId="0" applyNumberFormat="1" applyFont="1" applyFill="1" applyBorder="1" applyAlignment="1">
      <alignment horizontal="center" vertical="top" wrapText="1"/>
    </xf>
    <xf numFmtId="198" fontId="0" fillId="4" borderId="14" xfId="0" applyNumberFormat="1" applyFont="1" applyFill="1" applyBorder="1" applyAlignment="1">
      <alignment horizontal="center" vertical="top" wrapText="1"/>
    </xf>
    <xf numFmtId="198" fontId="0" fillId="4" borderId="15" xfId="0" applyNumberFormat="1" applyFont="1" applyFill="1" applyBorder="1" applyAlignment="1">
      <alignment horizontal="center" vertical="top" wrapText="1"/>
    </xf>
    <xf numFmtId="182" fontId="0" fillId="34" borderId="15" xfId="0" applyNumberFormat="1" applyFont="1" applyFill="1" applyBorder="1" applyAlignment="1">
      <alignment horizontal="center" wrapText="1"/>
    </xf>
    <xf numFmtId="0" fontId="7" fillId="33" borderId="25" xfId="0" applyFont="1" applyFill="1" applyBorder="1" applyAlignment="1">
      <alignment horizontal="left" wrapText="1"/>
    </xf>
    <xf numFmtId="0" fontId="7" fillId="33" borderId="17" xfId="0" applyFont="1" applyFill="1" applyBorder="1" applyAlignment="1">
      <alignment horizontal="left" wrapText="1"/>
    </xf>
    <xf numFmtId="0" fontId="7" fillId="33" borderId="24" xfId="0" applyFont="1" applyFill="1" applyBorder="1" applyAlignment="1">
      <alignment horizontal="left" wrapText="1"/>
    </xf>
    <xf numFmtId="182" fontId="7" fillId="33" borderId="25" xfId="0" applyNumberFormat="1" applyFont="1" applyFill="1" applyBorder="1" applyAlignment="1">
      <alignment horizontal="center" wrapText="1"/>
    </xf>
    <xf numFmtId="182" fontId="7" fillId="33" borderId="17" xfId="0" applyNumberFormat="1" applyFont="1" applyFill="1" applyBorder="1" applyAlignment="1">
      <alignment horizontal="center" wrapText="1"/>
    </xf>
    <xf numFmtId="182" fontId="7" fillId="33" borderId="24" xfId="0" applyNumberFormat="1" applyFont="1" applyFill="1" applyBorder="1" applyAlignment="1">
      <alignment horizontal="center" wrapText="1"/>
    </xf>
    <xf numFmtId="0" fontId="0" fillId="33" borderId="14" xfId="0" applyFont="1" applyFill="1" applyBorder="1" applyAlignment="1">
      <alignment horizontal="center" wrapText="1"/>
    </xf>
    <xf numFmtId="0" fontId="0" fillId="36" borderId="14" xfId="0" applyFont="1" applyFill="1" applyBorder="1" applyAlignment="1">
      <alignment horizontal="center" wrapText="1"/>
    </xf>
    <xf numFmtId="0" fontId="0" fillId="36" borderId="14" xfId="0" applyFont="1" applyFill="1" applyBorder="1" applyAlignment="1">
      <alignment horizontal="center" wrapText="1"/>
    </xf>
    <xf numFmtId="178" fontId="0" fillId="36" borderId="14" xfId="0" applyNumberFormat="1" applyFont="1" applyFill="1" applyBorder="1" applyAlignment="1">
      <alignment horizontal="center"/>
    </xf>
    <xf numFmtId="0" fontId="0" fillId="33" borderId="0" xfId="0" applyFont="1" applyFill="1" applyAlignment="1">
      <alignment horizontal="left" wrapText="1"/>
    </xf>
    <xf numFmtId="0" fontId="4" fillId="33" borderId="0" xfId="0" applyFont="1" applyFill="1" applyAlignment="1">
      <alignment horizontal="center" vertical="top" wrapText="1"/>
    </xf>
    <xf numFmtId="49" fontId="12" fillId="32" borderId="26" xfId="0" applyNumberFormat="1" applyFont="1" applyFill="1" applyBorder="1" applyAlignment="1">
      <alignment horizontal="center"/>
    </xf>
    <xf numFmtId="49" fontId="12" fillId="32" borderId="27" xfId="0" applyNumberFormat="1" applyFont="1" applyFill="1" applyBorder="1" applyAlignment="1">
      <alignment horizontal="center"/>
    </xf>
    <xf numFmtId="198" fontId="10" fillId="4" borderId="23" xfId="0" applyNumberFormat="1" applyFont="1" applyFill="1" applyBorder="1" applyAlignment="1">
      <alignment horizontal="center" wrapText="1"/>
    </xf>
    <xf numFmtId="198" fontId="10" fillId="4" borderId="14" xfId="0" applyNumberFormat="1" applyFont="1" applyFill="1" applyBorder="1" applyAlignment="1">
      <alignment horizontal="center" wrapText="1"/>
    </xf>
    <xf numFmtId="198" fontId="10" fillId="4" borderId="15" xfId="0" applyNumberFormat="1" applyFont="1" applyFill="1" applyBorder="1" applyAlignment="1">
      <alignment horizontal="center" wrapText="1"/>
    </xf>
    <xf numFmtId="0" fontId="0" fillId="33" borderId="0" xfId="0" applyFill="1" applyAlignment="1">
      <alignment horizontal="right" wrapText="1"/>
    </xf>
    <xf numFmtId="178" fontId="0" fillId="33" borderId="14" xfId="0" applyNumberFormat="1" applyFont="1" applyFill="1" applyBorder="1" applyAlignment="1">
      <alignment horizontal="center"/>
    </xf>
    <xf numFmtId="0" fontId="0" fillId="33" borderId="14" xfId="0" applyFont="1" applyFill="1" applyBorder="1" applyAlignment="1">
      <alignment horizontal="center" wrapText="1"/>
    </xf>
    <xf numFmtId="190" fontId="10" fillId="34" borderId="23" xfId="0" applyNumberFormat="1" applyFont="1" applyFill="1" applyBorder="1" applyAlignment="1">
      <alignment horizontal="center" wrapText="1"/>
    </xf>
    <xf numFmtId="190" fontId="10" fillId="34" borderId="14" xfId="0" applyNumberFormat="1" applyFont="1" applyFill="1" applyBorder="1" applyAlignment="1">
      <alignment horizontal="center" wrapText="1"/>
    </xf>
    <xf numFmtId="190" fontId="10" fillId="34" borderId="15" xfId="0" applyNumberFormat="1" applyFont="1" applyFill="1" applyBorder="1" applyAlignment="1">
      <alignment horizontal="center" wrapText="1"/>
    </xf>
    <xf numFmtId="0" fontId="10" fillId="33" borderId="25" xfId="0" applyFont="1" applyFill="1" applyBorder="1" applyAlignment="1">
      <alignment horizontal="left" wrapText="1"/>
    </xf>
    <xf numFmtId="0" fontId="10" fillId="33" borderId="17" xfId="0" applyFont="1" applyFill="1" applyBorder="1" applyAlignment="1">
      <alignment horizontal="left" wrapText="1"/>
    </xf>
    <xf numFmtId="0" fontId="10" fillId="33" borderId="24" xfId="0" applyFont="1" applyFill="1" applyBorder="1" applyAlignment="1">
      <alignment horizontal="left" wrapText="1"/>
    </xf>
    <xf numFmtId="190" fontId="10" fillId="34" borderId="25" xfId="0" applyNumberFormat="1" applyFont="1" applyFill="1" applyBorder="1" applyAlignment="1">
      <alignment horizontal="center" wrapText="1"/>
    </xf>
    <xf numFmtId="190" fontId="10" fillId="34" borderId="17" xfId="0" applyNumberFormat="1" applyFont="1" applyFill="1" applyBorder="1" applyAlignment="1">
      <alignment horizontal="center" wrapText="1"/>
    </xf>
    <xf numFmtId="190" fontId="10" fillId="34" borderId="24" xfId="0" applyNumberFormat="1" applyFont="1" applyFill="1" applyBorder="1" applyAlignment="1">
      <alignment horizontal="center" wrapText="1"/>
    </xf>
    <xf numFmtId="182" fontId="10" fillId="34" borderId="25" xfId="0" applyNumberFormat="1" applyFont="1" applyFill="1" applyBorder="1" applyAlignment="1">
      <alignment horizontal="center" wrapText="1"/>
    </xf>
    <xf numFmtId="182" fontId="10" fillId="34" borderId="17" xfId="0" applyNumberFormat="1" applyFont="1" applyFill="1" applyBorder="1" applyAlignment="1">
      <alignment horizontal="center" wrapText="1"/>
    </xf>
    <xf numFmtId="182" fontId="10" fillId="34" borderId="24" xfId="0" applyNumberFormat="1" applyFont="1" applyFill="1" applyBorder="1" applyAlignment="1">
      <alignment horizontal="center" wrapText="1"/>
    </xf>
    <xf numFmtId="198" fontId="10" fillId="33" borderId="0" xfId="0" applyNumberFormat="1" applyFont="1" applyFill="1" applyAlignment="1">
      <alignment horizontal="left" wrapText="1"/>
    </xf>
    <xf numFmtId="188" fontId="10" fillId="33" borderId="14" xfId="0" applyNumberFormat="1" applyFont="1" applyFill="1" applyBorder="1" applyAlignment="1">
      <alignment horizontal="left" wrapText="1"/>
    </xf>
    <xf numFmtId="0" fontId="10" fillId="33" borderId="14" xfId="0" applyFont="1" applyFill="1" applyBorder="1" applyAlignment="1">
      <alignment wrapText="1"/>
    </xf>
    <xf numFmtId="0" fontId="10" fillId="33" borderId="0" xfId="0" applyFont="1" applyFill="1" applyBorder="1" applyAlignment="1">
      <alignment wrapText="1"/>
    </xf>
    <xf numFmtId="0" fontId="10" fillId="33" borderId="13" xfId="0" applyFont="1" applyFill="1" applyBorder="1" applyAlignment="1">
      <alignment horizontal="left" wrapText="1"/>
    </xf>
    <xf numFmtId="0" fontId="10" fillId="33" borderId="22" xfId="0" applyFont="1" applyFill="1" applyBorder="1" applyAlignment="1">
      <alignment horizontal="left" wrapText="1"/>
    </xf>
    <xf numFmtId="0" fontId="10" fillId="33" borderId="23" xfId="0" applyFont="1" applyFill="1" applyBorder="1" applyAlignment="1">
      <alignment horizontal="left" wrapText="1"/>
    </xf>
    <xf numFmtId="0" fontId="10" fillId="33" borderId="14" xfId="0" applyFont="1" applyFill="1" applyBorder="1" applyAlignment="1">
      <alignment horizontal="left" wrapText="1"/>
    </xf>
    <xf numFmtId="0" fontId="10" fillId="33" borderId="15" xfId="0" applyFont="1" applyFill="1" applyBorder="1" applyAlignment="1">
      <alignment horizontal="left" wrapText="1"/>
    </xf>
    <xf numFmtId="182" fontId="10" fillId="34" borderId="23" xfId="0" applyNumberFormat="1" applyFont="1" applyFill="1" applyBorder="1" applyAlignment="1">
      <alignment horizontal="center" wrapText="1"/>
    </xf>
    <xf numFmtId="182" fontId="10" fillId="34" borderId="14" xfId="0" applyNumberFormat="1" applyFont="1" applyFill="1" applyBorder="1" applyAlignment="1">
      <alignment horizontal="center" wrapText="1"/>
    </xf>
    <xf numFmtId="182" fontId="10" fillId="34" borderId="15" xfId="0" applyNumberFormat="1" applyFont="1" applyFill="1" applyBorder="1" applyAlignment="1">
      <alignment horizontal="center" wrapText="1"/>
    </xf>
    <xf numFmtId="182" fontId="10" fillId="33" borderId="13" xfId="0" applyNumberFormat="1" applyFont="1" applyFill="1" applyBorder="1" applyAlignment="1">
      <alignment horizontal="center" wrapText="1"/>
    </xf>
    <xf numFmtId="182" fontId="10" fillId="33" borderId="22" xfId="0" applyNumberFormat="1" applyFont="1" applyFill="1" applyBorder="1" applyAlignment="1">
      <alignment horizontal="center" wrapText="1"/>
    </xf>
    <xf numFmtId="182" fontId="10" fillId="33" borderId="16" xfId="0" applyNumberFormat="1" applyFont="1" applyFill="1" applyBorder="1" applyAlignment="1">
      <alignment horizontal="center" wrapText="1"/>
    </xf>
    <xf numFmtId="182" fontId="10" fillId="33" borderId="25" xfId="0" applyNumberFormat="1" applyFont="1" applyFill="1" applyBorder="1" applyAlignment="1">
      <alignment horizontal="center" wrapText="1"/>
    </xf>
    <xf numFmtId="182" fontId="10" fillId="33" borderId="17" xfId="0" applyNumberFormat="1" applyFont="1" applyFill="1" applyBorder="1" applyAlignment="1">
      <alignment horizontal="center" wrapText="1"/>
    </xf>
    <xf numFmtId="182" fontId="10" fillId="33" borderId="24" xfId="0" applyNumberFormat="1" applyFont="1" applyFill="1" applyBorder="1" applyAlignment="1">
      <alignment horizontal="center" wrapText="1"/>
    </xf>
    <xf numFmtId="0" fontId="10" fillId="4" borderId="13" xfId="43" applyNumberFormat="1" applyFont="1" applyFill="1" applyBorder="1" applyAlignment="1">
      <alignment horizontal="center" vertical="top" wrapText="1"/>
    </xf>
    <xf numFmtId="0" fontId="10" fillId="4" borderId="22" xfId="43" applyNumberFormat="1" applyFont="1" applyFill="1" applyBorder="1" applyAlignment="1">
      <alignment horizontal="center" vertical="top" wrapText="1"/>
    </xf>
    <xf numFmtId="0" fontId="10" fillId="4" borderId="16" xfId="43" applyNumberFormat="1" applyFont="1" applyFill="1" applyBorder="1" applyAlignment="1">
      <alignment horizontal="center" vertical="top" wrapText="1"/>
    </xf>
    <xf numFmtId="0" fontId="10" fillId="4" borderId="23" xfId="43" applyNumberFormat="1" applyFont="1" applyFill="1" applyBorder="1" applyAlignment="1">
      <alignment horizontal="center" vertical="top" wrapText="1"/>
    </xf>
    <xf numFmtId="0" fontId="10" fillId="4" borderId="14" xfId="43" applyNumberFormat="1" applyFont="1" applyFill="1" applyBorder="1" applyAlignment="1">
      <alignment horizontal="center" vertical="top" wrapText="1"/>
    </xf>
    <xf numFmtId="0" fontId="10" fillId="4" borderId="15" xfId="43" applyNumberFormat="1" applyFont="1" applyFill="1" applyBorder="1" applyAlignment="1">
      <alignment horizontal="center" vertical="top" wrapText="1"/>
    </xf>
    <xf numFmtId="0" fontId="10" fillId="4" borderId="11" xfId="0" applyFont="1" applyFill="1" applyBorder="1" applyAlignment="1">
      <alignment horizontal="center" vertical="top" wrapText="1"/>
    </xf>
    <xf numFmtId="0" fontId="10" fillId="4" borderId="12" xfId="0" applyFont="1" applyFill="1" applyBorder="1" applyAlignment="1">
      <alignment horizontal="center" vertical="top" wrapText="1"/>
    </xf>
    <xf numFmtId="0" fontId="10" fillId="4" borderId="25" xfId="0" applyFont="1" applyFill="1" applyBorder="1" applyAlignment="1">
      <alignment horizontal="center" wrapText="1"/>
    </xf>
    <xf numFmtId="0" fontId="10" fillId="4" borderId="17" xfId="0" applyFont="1" applyFill="1" applyBorder="1" applyAlignment="1">
      <alignment horizontal="center" wrapText="1"/>
    </xf>
    <xf numFmtId="0" fontId="10" fillId="4" borderId="24" xfId="0" applyFont="1" applyFill="1" applyBorder="1" applyAlignment="1">
      <alignment horizontal="center" wrapText="1"/>
    </xf>
    <xf numFmtId="0" fontId="0" fillId="33" borderId="0" xfId="0" applyFont="1" applyFill="1" applyAlignment="1">
      <alignment horizontal="left" wrapText="1"/>
    </xf>
    <xf numFmtId="188" fontId="10" fillId="4" borderId="22" xfId="0" applyNumberFormat="1" applyFont="1" applyFill="1" applyBorder="1" applyAlignment="1">
      <alignment horizontal="right" vertical="top" wrapText="1"/>
    </xf>
    <xf numFmtId="198" fontId="10" fillId="4" borderId="23" xfId="0" applyNumberFormat="1" applyFont="1" applyFill="1" applyBorder="1" applyAlignment="1">
      <alignment horizontal="center" vertical="top" wrapText="1"/>
    </xf>
    <xf numFmtId="198" fontId="10" fillId="4" borderId="14" xfId="0" applyNumberFormat="1" applyFont="1" applyFill="1" applyBorder="1" applyAlignment="1">
      <alignment horizontal="center" vertical="top" wrapText="1"/>
    </xf>
    <xf numFmtId="182" fontId="10" fillId="33" borderId="23" xfId="0" applyNumberFormat="1" applyFont="1" applyFill="1" applyBorder="1" applyAlignment="1">
      <alignment horizontal="center" wrapText="1"/>
    </xf>
    <xf numFmtId="182" fontId="10" fillId="33" borderId="14" xfId="0" applyNumberFormat="1" applyFont="1" applyFill="1" applyBorder="1" applyAlignment="1">
      <alignment horizontal="center" wrapText="1"/>
    </xf>
    <xf numFmtId="182" fontId="10" fillId="33" borderId="15" xfId="0" applyNumberFormat="1" applyFont="1" applyFill="1" applyBorder="1" applyAlignment="1">
      <alignment horizontal="center" wrapText="1"/>
    </xf>
    <xf numFmtId="204" fontId="10" fillId="34" borderId="25" xfId="0" applyNumberFormat="1" applyFont="1" applyFill="1" applyBorder="1" applyAlignment="1">
      <alignment horizontal="center" wrapText="1"/>
    </xf>
    <xf numFmtId="204" fontId="10" fillId="34" borderId="17" xfId="0" applyNumberFormat="1" applyFont="1" applyFill="1" applyBorder="1" applyAlignment="1">
      <alignment horizontal="center" wrapText="1"/>
    </xf>
    <xf numFmtId="204" fontId="10" fillId="34" borderId="24" xfId="0" applyNumberFormat="1" applyFont="1" applyFill="1" applyBorder="1" applyAlignment="1">
      <alignment horizontal="center" wrapText="1"/>
    </xf>
    <xf numFmtId="182" fontId="0" fillId="34" borderId="25" xfId="0" applyNumberFormat="1" applyFont="1" applyFill="1" applyBorder="1" applyAlignment="1">
      <alignment horizontal="center" wrapText="1"/>
    </xf>
    <xf numFmtId="182" fontId="0" fillId="34" borderId="17" xfId="0" applyNumberFormat="1" applyFont="1" applyFill="1" applyBorder="1" applyAlignment="1">
      <alignment horizontal="center" wrapText="1"/>
    </xf>
    <xf numFmtId="182" fontId="0" fillId="34" borderId="24" xfId="0" applyNumberFormat="1" applyFont="1" applyFill="1" applyBorder="1" applyAlignment="1">
      <alignment horizontal="center" wrapText="1"/>
    </xf>
    <xf numFmtId="190" fontId="10" fillId="33" borderId="25" xfId="0" applyNumberFormat="1" applyFont="1" applyFill="1" applyBorder="1" applyAlignment="1">
      <alignment horizontal="center" wrapText="1"/>
    </xf>
    <xf numFmtId="190" fontId="10" fillId="33" borderId="17" xfId="0" applyNumberFormat="1" applyFont="1" applyFill="1" applyBorder="1" applyAlignment="1">
      <alignment horizontal="center" wrapText="1"/>
    </xf>
    <xf numFmtId="190" fontId="10" fillId="33" borderId="24" xfId="0" applyNumberFormat="1" applyFont="1" applyFill="1" applyBorder="1" applyAlignment="1">
      <alignment horizontal="center" wrapText="1"/>
    </xf>
    <xf numFmtId="190" fontId="10" fillId="33" borderId="13" xfId="0" applyNumberFormat="1" applyFont="1" applyFill="1" applyBorder="1" applyAlignment="1">
      <alignment horizontal="center" wrapText="1"/>
    </xf>
    <xf numFmtId="190" fontId="10" fillId="33" borderId="22" xfId="0" applyNumberFormat="1" applyFont="1" applyFill="1" applyBorder="1" applyAlignment="1">
      <alignment horizontal="center" wrapText="1"/>
    </xf>
    <xf numFmtId="190" fontId="10" fillId="33" borderId="16" xfId="0" applyNumberFormat="1" applyFont="1" applyFill="1" applyBorder="1" applyAlignment="1">
      <alignment horizontal="center" wrapText="1"/>
    </xf>
    <xf numFmtId="0" fontId="10" fillId="33" borderId="16" xfId="0" applyFont="1" applyFill="1" applyBorder="1" applyAlignment="1">
      <alignment horizontal="left" wrapText="1"/>
    </xf>
    <xf numFmtId="182" fontId="0" fillId="32" borderId="0" xfId="0" applyNumberFormat="1" applyFont="1" applyFill="1" applyBorder="1" applyAlignment="1">
      <alignment horizontal="left" wrapText="1"/>
    </xf>
    <xf numFmtId="0" fontId="10" fillId="33" borderId="0" xfId="0" applyFont="1" applyFill="1" applyAlignment="1">
      <alignment vertical="top" wrapText="1"/>
    </xf>
    <xf numFmtId="198" fontId="10" fillId="4" borderId="15"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5">
    <dxf>
      <font>
        <b/>
        <i val="0"/>
        <color indexed="10"/>
      </font>
      <fill>
        <patternFill patternType="solid">
          <bgColor indexed="8"/>
        </patternFill>
      </fill>
    </dxf>
    <dxf>
      <font>
        <b/>
        <i val="0"/>
        <color indexed="10"/>
      </font>
      <fill>
        <patternFill>
          <bgColor indexed="43"/>
        </patternFill>
      </fill>
    </dxf>
    <dxf>
      <font>
        <b/>
        <i val="0"/>
        <color indexed="10"/>
      </font>
      <fill>
        <patternFill>
          <bgColor indexed="43"/>
        </patternFill>
      </fill>
    </dxf>
    <dxf>
      <font>
        <b/>
        <i val="0"/>
        <color rgb="FFFF0000"/>
      </font>
      <fill>
        <patternFill>
          <bgColor rgb="FFFFFF99"/>
        </patternFill>
      </fill>
      <border/>
    </dxf>
    <dxf>
      <font>
        <b/>
        <i val="0"/>
        <color rgb="FFFF0000"/>
      </font>
      <fill>
        <patternFill patternType="solid">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1">
    <tabColor indexed="44"/>
  </sheetPr>
  <dimension ref="B2:AA103"/>
  <sheetViews>
    <sheetView tabSelected="1" zoomScale="80" zoomScaleNormal="80" zoomScaleSheetLayoutView="100" zoomScalePageLayoutView="0" workbookViewId="0" topLeftCell="A1">
      <selection activeCell="I47" sqref="I47:M47"/>
    </sheetView>
  </sheetViews>
  <sheetFormatPr defaultColWidth="9.140625" defaultRowHeight="15"/>
  <cols>
    <col min="1" max="2" width="0.85546875" style="9" customWidth="1"/>
    <col min="3" max="4" width="9.7109375" style="9" customWidth="1"/>
    <col min="5" max="5" width="12.140625" style="9" customWidth="1"/>
    <col min="6" max="6" width="6.57421875" style="9" customWidth="1"/>
    <col min="7" max="7" width="13.7109375" style="9" customWidth="1"/>
    <col min="8" max="8" width="7.57421875" style="9" customWidth="1"/>
    <col min="9" max="9" width="3.421875" style="9" customWidth="1"/>
    <col min="10" max="10" width="3.7109375" style="9" customWidth="1"/>
    <col min="11" max="11" width="4.421875" style="9" customWidth="1"/>
    <col min="12" max="12" width="5.00390625" style="9" customWidth="1"/>
    <col min="13" max="13" width="3.28125" style="9" customWidth="1"/>
    <col min="14" max="14" width="3.57421875" style="9" customWidth="1"/>
    <col min="15" max="15" width="3.7109375" style="9" customWidth="1"/>
    <col min="16" max="16" width="4.421875" style="9" customWidth="1"/>
    <col min="17" max="17" width="5.00390625" style="9" customWidth="1"/>
    <col min="18" max="18" width="3.28125" style="9" customWidth="1"/>
    <col min="19" max="20" width="0.85546875" style="9" customWidth="1"/>
    <col min="21" max="21" width="12.140625" style="9" customWidth="1"/>
    <col min="22" max="22" width="10.57421875" style="9" customWidth="1"/>
    <col min="23" max="24" width="9.140625" style="9" customWidth="1"/>
    <col min="25" max="25" width="10.421875" style="9" customWidth="1"/>
    <col min="26" max="26" width="10.8515625" style="9" customWidth="1"/>
    <col min="27" max="16384" width="9.140625" style="9" customWidth="1"/>
  </cols>
  <sheetData>
    <row r="1" s="1" customFormat="1" ht="6" customHeight="1"/>
    <row r="2" spans="2:19" s="90" customFormat="1" ht="6" customHeight="1">
      <c r="B2" s="89"/>
      <c r="C2" s="110"/>
      <c r="D2" s="110"/>
      <c r="E2" s="110"/>
      <c r="F2" s="110"/>
      <c r="G2" s="110"/>
      <c r="H2" s="110"/>
      <c r="I2" s="110"/>
      <c r="J2" s="110"/>
      <c r="K2" s="110"/>
      <c r="L2" s="110"/>
      <c r="M2" s="110"/>
      <c r="N2" s="110"/>
      <c r="O2" s="110"/>
      <c r="P2" s="110"/>
      <c r="Q2" s="110"/>
      <c r="R2" s="110"/>
      <c r="S2" s="89"/>
    </row>
    <row r="3" spans="2:27" s="6" customFormat="1" ht="70.5" customHeight="1">
      <c r="B3" s="5"/>
      <c r="C3" s="7"/>
      <c r="D3" s="7"/>
      <c r="E3" s="7"/>
      <c r="F3" s="7"/>
      <c r="G3" s="7"/>
      <c r="H3" s="5"/>
      <c r="I3" s="128" t="s">
        <v>244</v>
      </c>
      <c r="J3" s="128"/>
      <c r="K3" s="128"/>
      <c r="L3" s="128"/>
      <c r="M3" s="128"/>
      <c r="N3" s="128"/>
      <c r="O3" s="128"/>
      <c r="P3" s="128"/>
      <c r="Q3" s="128"/>
      <c r="R3" s="128"/>
      <c r="S3" s="5"/>
      <c r="W3" s="124" t="s">
        <v>163</v>
      </c>
      <c r="X3" s="125"/>
      <c r="Y3" s="125"/>
      <c r="Z3" s="125"/>
      <c r="AA3" s="125"/>
    </row>
    <row r="4" spans="2:27" s="6" customFormat="1" ht="15">
      <c r="B4" s="5"/>
      <c r="C4" s="5"/>
      <c r="D4" s="5"/>
      <c r="E4" s="5"/>
      <c r="F4" s="5"/>
      <c r="G4" s="5"/>
      <c r="H4" s="5"/>
      <c r="I4" s="5"/>
      <c r="J4" s="5"/>
      <c r="K4" s="5"/>
      <c r="L4" s="5"/>
      <c r="M4" s="117" t="s">
        <v>253</v>
      </c>
      <c r="N4" s="117"/>
      <c r="O4" s="117"/>
      <c r="P4" s="117"/>
      <c r="Q4" s="117"/>
      <c r="R4" s="117"/>
      <c r="S4" s="5"/>
      <c r="W4" s="125"/>
      <c r="X4" s="125"/>
      <c r="Y4" s="125"/>
      <c r="Z4" s="125"/>
      <c r="AA4" s="125"/>
    </row>
    <row r="5" spans="2:27" ht="15" customHeight="1">
      <c r="B5" s="5"/>
      <c r="C5" s="173" t="s">
        <v>0</v>
      </c>
      <c r="D5" s="173"/>
      <c r="E5" s="173"/>
      <c r="F5" s="173"/>
      <c r="G5" s="173"/>
      <c r="H5" s="173"/>
      <c r="I5" s="173"/>
      <c r="J5" s="173"/>
      <c r="K5" s="173"/>
      <c r="L5" s="173"/>
      <c r="M5" s="173"/>
      <c r="N5" s="173"/>
      <c r="O5" s="173"/>
      <c r="P5" s="173"/>
      <c r="Q5" s="173"/>
      <c r="R5" s="173"/>
      <c r="S5" s="8"/>
      <c r="U5" s="171">
        <v>43831</v>
      </c>
      <c r="V5" s="171"/>
      <c r="W5" s="125"/>
      <c r="X5" s="125"/>
      <c r="Y5" s="125"/>
      <c r="Z5" s="125"/>
      <c r="AA5" s="125"/>
    </row>
    <row r="6" spans="2:27" ht="15">
      <c r="B6" s="8"/>
      <c r="C6" s="17"/>
      <c r="D6" s="17"/>
      <c r="E6" s="17"/>
      <c r="F6" s="23" t="s">
        <v>65</v>
      </c>
      <c r="G6" s="127">
        <f>DATE(YEAR(U6),MONTH(U6),DAY(U6))</f>
        <v>44196</v>
      </c>
      <c r="H6" s="127"/>
      <c r="I6" s="127"/>
      <c r="J6" s="17"/>
      <c r="K6" s="17"/>
      <c r="L6" s="17"/>
      <c r="M6" s="17"/>
      <c r="N6" s="17"/>
      <c r="O6" s="18"/>
      <c r="P6" s="18"/>
      <c r="Q6" s="18"/>
      <c r="R6" s="18"/>
      <c r="S6" s="8"/>
      <c r="U6" s="172">
        <v>44196</v>
      </c>
      <c r="V6" s="172"/>
      <c r="W6" s="126" t="s">
        <v>164</v>
      </c>
      <c r="X6" s="126"/>
      <c r="Y6" s="126"/>
      <c r="Z6" s="126"/>
      <c r="AA6" s="126"/>
    </row>
    <row r="7" spans="2:27" ht="10.5" customHeight="1">
      <c r="B7" s="8"/>
      <c r="C7" s="135"/>
      <c r="D7" s="136"/>
      <c r="E7" s="136"/>
      <c r="F7" s="136"/>
      <c r="G7" s="136"/>
      <c r="H7" s="136"/>
      <c r="I7" s="8"/>
      <c r="J7" s="8"/>
      <c r="K7" s="8"/>
      <c r="L7" s="8"/>
      <c r="M7" s="8"/>
      <c r="N7" s="8"/>
      <c r="O7" s="8"/>
      <c r="P7" s="8"/>
      <c r="Q7" s="8"/>
      <c r="R7" s="8"/>
      <c r="S7" s="8"/>
      <c r="W7" s="126"/>
      <c r="X7" s="126"/>
      <c r="Y7" s="126"/>
      <c r="Z7" s="126"/>
      <c r="AA7" s="126"/>
    </row>
    <row r="8" spans="2:27" ht="15" customHeight="1">
      <c r="B8" s="8"/>
      <c r="C8" s="114" t="s">
        <v>1</v>
      </c>
      <c r="D8" s="115"/>
      <c r="E8" s="116"/>
      <c r="F8" s="111" t="s">
        <v>269</v>
      </c>
      <c r="G8" s="112"/>
      <c r="H8" s="112"/>
      <c r="I8" s="112"/>
      <c r="J8" s="112"/>
      <c r="K8" s="112"/>
      <c r="L8" s="112"/>
      <c r="M8" s="112"/>
      <c r="N8" s="112"/>
      <c r="O8" s="112"/>
      <c r="P8" s="112"/>
      <c r="Q8" s="112"/>
      <c r="R8" s="113"/>
      <c r="S8" s="8"/>
      <c r="U8" s="75">
        <f>DAY(U5)</f>
        <v>1</v>
      </c>
      <c r="V8" s="75">
        <f>DAY(U6)</f>
        <v>31</v>
      </c>
      <c r="W8" s="126"/>
      <c r="X8" s="126"/>
      <c r="Y8" s="126"/>
      <c r="Z8" s="126"/>
      <c r="AA8" s="126"/>
    </row>
    <row r="9" spans="2:25" ht="15" customHeight="1">
      <c r="B9" s="8"/>
      <c r="C9" s="114" t="s">
        <v>2</v>
      </c>
      <c r="D9" s="115"/>
      <c r="E9" s="116"/>
      <c r="F9" s="118">
        <v>500015698</v>
      </c>
      <c r="G9" s="112"/>
      <c r="H9" s="112"/>
      <c r="I9" s="112"/>
      <c r="J9" s="112"/>
      <c r="K9" s="112"/>
      <c r="L9" s="112"/>
      <c r="M9" s="112"/>
      <c r="N9" s="112"/>
      <c r="O9" s="112"/>
      <c r="P9" s="112"/>
      <c r="Q9" s="112"/>
      <c r="R9" s="113"/>
      <c r="S9" s="8"/>
      <c r="U9" s="75">
        <f>MONTH(U5)</f>
        <v>1</v>
      </c>
      <c r="V9" s="75">
        <f>MONTH(U6)</f>
        <v>12</v>
      </c>
      <c r="W9" s="76" t="str">
        <f>IF(U9=1,"январь",IF(U9=2,"февраль",IF(U9=3,"март",IF(U9=4,"апрель",IF(U9=5,"май",IF(U9=6,"июнь",IF(U9=7,"июль",W10)))))))</f>
        <v>январь</v>
      </c>
      <c r="X9" s="76" t="str">
        <f>IF(V9=1,"январь",IF(V9=2,"февраль",IF(V9=3,"март",IF(V9=4,"апрель",IF(V9=5,"май",IF(V9=6,"июнь",IF(V9=7,"июль",X10)))))))</f>
        <v>декабрь</v>
      </c>
      <c r="Y9" s="76"/>
    </row>
    <row r="10" spans="2:25" ht="15" customHeight="1">
      <c r="B10" s="8"/>
      <c r="C10" s="114" t="s">
        <v>3</v>
      </c>
      <c r="D10" s="115"/>
      <c r="E10" s="116"/>
      <c r="F10" s="111" t="s">
        <v>270</v>
      </c>
      <c r="G10" s="112"/>
      <c r="H10" s="112"/>
      <c r="I10" s="112"/>
      <c r="J10" s="112"/>
      <c r="K10" s="112"/>
      <c r="L10" s="112"/>
      <c r="M10" s="112"/>
      <c r="N10" s="112"/>
      <c r="O10" s="112"/>
      <c r="P10" s="112"/>
      <c r="Q10" s="112"/>
      <c r="R10" s="113"/>
      <c r="S10" s="8"/>
      <c r="U10" s="75">
        <f>YEAR(U5)</f>
        <v>2020</v>
      </c>
      <c r="V10" s="75">
        <f>YEAR(U6)</f>
        <v>2020</v>
      </c>
      <c r="W10" s="76">
        <f>IF(U9=8,"август",IF(U9=9,"сентябрь",IF(U9=10,"октябрь",IF(U9=11,"ноябрь",IF(U9=12,"декабрь",0)))))</f>
        <v>0</v>
      </c>
      <c r="X10" s="76" t="str">
        <f>IF(V9=8,"август",IF(V9=9,"сентябрь",IF(V9=10,"октябрь",IF(V9=11,"ноябрь",IF(V9=12,"декабрь",0)))))</f>
        <v>декабрь</v>
      </c>
      <c r="Y10" s="76"/>
    </row>
    <row r="11" spans="2:25" ht="15" customHeight="1">
      <c r="B11" s="8"/>
      <c r="C11" s="114" t="s">
        <v>4</v>
      </c>
      <c r="D11" s="115"/>
      <c r="E11" s="116"/>
      <c r="F11" s="111" t="s">
        <v>271</v>
      </c>
      <c r="G11" s="112"/>
      <c r="H11" s="112"/>
      <c r="I11" s="112"/>
      <c r="J11" s="112"/>
      <c r="K11" s="112"/>
      <c r="L11" s="112"/>
      <c r="M11" s="112"/>
      <c r="N11" s="112"/>
      <c r="O11" s="112"/>
      <c r="P11" s="112"/>
      <c r="Q11" s="112"/>
      <c r="R11" s="113"/>
      <c r="S11" s="8"/>
      <c r="U11" s="75"/>
      <c r="V11" s="76"/>
      <c r="W11" s="76"/>
      <c r="X11" s="76"/>
      <c r="Y11" s="76"/>
    </row>
    <row r="12" spans="2:19" ht="15" customHeight="1">
      <c r="B12" s="8"/>
      <c r="C12" s="114" t="s">
        <v>5</v>
      </c>
      <c r="D12" s="115"/>
      <c r="E12" s="116"/>
      <c r="F12" s="111" t="s">
        <v>272</v>
      </c>
      <c r="G12" s="112"/>
      <c r="H12" s="112"/>
      <c r="I12" s="112"/>
      <c r="J12" s="112"/>
      <c r="K12" s="112"/>
      <c r="L12" s="112"/>
      <c r="M12" s="112"/>
      <c r="N12" s="112"/>
      <c r="O12" s="112"/>
      <c r="P12" s="112"/>
      <c r="Q12" s="112"/>
      <c r="R12" s="113"/>
      <c r="S12" s="8"/>
    </row>
    <row r="13" spans="2:19" ht="15" customHeight="1">
      <c r="B13" s="8"/>
      <c r="C13" s="143" t="s">
        <v>6</v>
      </c>
      <c r="D13" s="115"/>
      <c r="E13" s="116"/>
      <c r="F13" s="111" t="s">
        <v>273</v>
      </c>
      <c r="G13" s="112"/>
      <c r="H13" s="112"/>
      <c r="I13" s="112"/>
      <c r="J13" s="112"/>
      <c r="K13" s="112"/>
      <c r="L13" s="112"/>
      <c r="M13" s="112"/>
      <c r="N13" s="112"/>
      <c r="O13" s="112"/>
      <c r="P13" s="112"/>
      <c r="Q13" s="112"/>
      <c r="R13" s="113"/>
      <c r="S13" s="8"/>
    </row>
    <row r="14" spans="2:19" ht="15">
      <c r="B14" s="8"/>
      <c r="C14" s="114" t="s">
        <v>7</v>
      </c>
      <c r="D14" s="115"/>
      <c r="E14" s="116"/>
      <c r="F14" s="111" t="s">
        <v>274</v>
      </c>
      <c r="G14" s="112"/>
      <c r="H14" s="112"/>
      <c r="I14" s="112"/>
      <c r="J14" s="112"/>
      <c r="K14" s="112"/>
      <c r="L14" s="112"/>
      <c r="M14" s="112"/>
      <c r="N14" s="112"/>
      <c r="O14" s="112"/>
      <c r="P14" s="112"/>
      <c r="Q14" s="112"/>
      <c r="R14" s="113"/>
      <c r="S14" s="8"/>
    </row>
    <row r="15" spans="2:21" ht="15">
      <c r="B15" s="8"/>
      <c r="C15" s="10"/>
      <c r="D15" s="10"/>
      <c r="E15" s="10"/>
      <c r="F15" s="10"/>
      <c r="G15" s="10"/>
      <c r="H15" s="8"/>
      <c r="I15" s="114" t="s">
        <v>8</v>
      </c>
      <c r="J15" s="115"/>
      <c r="K15" s="115"/>
      <c r="L15" s="115"/>
      <c r="M15" s="116"/>
      <c r="N15" s="121"/>
      <c r="O15" s="122"/>
      <c r="P15" s="122"/>
      <c r="Q15" s="122"/>
      <c r="R15" s="123"/>
      <c r="S15" s="8"/>
      <c r="U15" s="11"/>
    </row>
    <row r="16" spans="2:19" ht="15">
      <c r="B16" s="8"/>
      <c r="C16" s="10"/>
      <c r="D16" s="10"/>
      <c r="E16" s="10"/>
      <c r="F16" s="10"/>
      <c r="G16" s="10"/>
      <c r="H16" s="8"/>
      <c r="I16" s="114" t="s">
        <v>9</v>
      </c>
      <c r="J16" s="115"/>
      <c r="K16" s="115"/>
      <c r="L16" s="115"/>
      <c r="M16" s="116"/>
      <c r="N16" s="121"/>
      <c r="O16" s="122"/>
      <c r="P16" s="122"/>
      <c r="Q16" s="122"/>
      <c r="R16" s="123"/>
      <c r="S16" s="8"/>
    </row>
    <row r="17" spans="2:19" ht="15">
      <c r="B17" s="8"/>
      <c r="C17" s="10"/>
      <c r="D17" s="10"/>
      <c r="E17" s="10"/>
      <c r="F17" s="10"/>
      <c r="G17" s="10"/>
      <c r="H17" s="8"/>
      <c r="I17" s="114" t="s">
        <v>10</v>
      </c>
      <c r="J17" s="115"/>
      <c r="K17" s="115"/>
      <c r="L17" s="115"/>
      <c r="M17" s="116"/>
      <c r="N17" s="121"/>
      <c r="O17" s="122"/>
      <c r="P17" s="122"/>
      <c r="Q17" s="122"/>
      <c r="R17" s="123"/>
      <c r="S17" s="8"/>
    </row>
    <row r="18" spans="2:19" ht="10.5" customHeight="1">
      <c r="B18" s="8"/>
      <c r="C18" s="8"/>
      <c r="D18" s="8"/>
      <c r="E18" s="8"/>
      <c r="F18" s="8"/>
      <c r="G18" s="8"/>
      <c r="H18" s="8"/>
      <c r="I18" s="8"/>
      <c r="J18" s="8"/>
      <c r="K18" s="8"/>
      <c r="L18" s="8"/>
      <c r="M18" s="8"/>
      <c r="N18" s="8"/>
      <c r="O18" s="8"/>
      <c r="P18" s="8"/>
      <c r="Q18" s="8"/>
      <c r="R18" s="8"/>
      <c r="S18" s="8"/>
    </row>
    <row r="19" spans="2:19" ht="15" customHeight="1">
      <c r="B19" s="8"/>
      <c r="C19" s="129" t="s">
        <v>11</v>
      </c>
      <c r="D19" s="130"/>
      <c r="E19" s="130"/>
      <c r="F19" s="130"/>
      <c r="G19" s="131"/>
      <c r="H19" s="138" t="s">
        <v>12</v>
      </c>
      <c r="I19" s="77" t="s">
        <v>60</v>
      </c>
      <c r="J19" s="137">
        <f>U6</f>
        <v>44196</v>
      </c>
      <c r="K19" s="137"/>
      <c r="L19" s="137"/>
      <c r="M19" s="78"/>
      <c r="N19" s="79" t="s">
        <v>121</v>
      </c>
      <c r="O19" s="119">
        <f>DATE(YEAR(U5),MONTH(0),DAY(0))</f>
        <v>43830</v>
      </c>
      <c r="P19" s="119"/>
      <c r="Q19" s="119"/>
      <c r="R19" s="120"/>
      <c r="S19" s="8"/>
    </row>
    <row r="20" spans="2:19" ht="15">
      <c r="B20" s="8"/>
      <c r="C20" s="132"/>
      <c r="D20" s="133"/>
      <c r="E20" s="133"/>
      <c r="F20" s="133"/>
      <c r="G20" s="134"/>
      <c r="H20" s="139"/>
      <c r="I20" s="219">
        <f>U6</f>
        <v>44196</v>
      </c>
      <c r="J20" s="220"/>
      <c r="K20" s="220"/>
      <c r="L20" s="220"/>
      <c r="M20" s="221"/>
      <c r="N20" s="144"/>
      <c r="O20" s="145"/>
      <c r="P20" s="80"/>
      <c r="Q20" s="81"/>
      <c r="R20" s="82"/>
      <c r="S20" s="8"/>
    </row>
    <row r="21" spans="2:19" ht="15">
      <c r="B21" s="8"/>
      <c r="C21" s="147">
        <v>1</v>
      </c>
      <c r="D21" s="148"/>
      <c r="E21" s="148"/>
      <c r="F21" s="148"/>
      <c r="G21" s="149"/>
      <c r="H21" s="26">
        <v>2</v>
      </c>
      <c r="I21" s="147">
        <v>3</v>
      </c>
      <c r="J21" s="148"/>
      <c r="K21" s="148"/>
      <c r="L21" s="148"/>
      <c r="M21" s="149"/>
      <c r="N21" s="147">
        <v>4</v>
      </c>
      <c r="O21" s="148"/>
      <c r="P21" s="148"/>
      <c r="Q21" s="148"/>
      <c r="R21" s="149"/>
      <c r="S21" s="8"/>
    </row>
    <row r="22" spans="2:24" ht="15">
      <c r="B22" s="8"/>
      <c r="C22" s="153" t="s">
        <v>13</v>
      </c>
      <c r="D22" s="154"/>
      <c r="E22" s="154"/>
      <c r="F22" s="154"/>
      <c r="G22" s="154"/>
      <c r="H22" s="56"/>
      <c r="I22" s="146"/>
      <c r="J22" s="146"/>
      <c r="K22" s="146"/>
      <c r="L22" s="146"/>
      <c r="M22" s="146"/>
      <c r="N22" s="146"/>
      <c r="O22" s="146"/>
      <c r="P22" s="146"/>
      <c r="Q22" s="146"/>
      <c r="R22" s="158"/>
      <c r="S22" s="8"/>
      <c r="X22" s="13"/>
    </row>
    <row r="23" spans="2:21" ht="15">
      <c r="B23" s="8"/>
      <c r="C23" s="159" t="s">
        <v>14</v>
      </c>
      <c r="D23" s="160"/>
      <c r="E23" s="160"/>
      <c r="F23" s="160"/>
      <c r="G23" s="161"/>
      <c r="H23" s="15">
        <v>110</v>
      </c>
      <c r="I23" s="155">
        <v>1735</v>
      </c>
      <c r="J23" s="156"/>
      <c r="K23" s="156"/>
      <c r="L23" s="156"/>
      <c r="M23" s="157"/>
      <c r="N23" s="140">
        <v>1911</v>
      </c>
      <c r="O23" s="141"/>
      <c r="P23" s="141"/>
      <c r="Q23" s="141"/>
      <c r="R23" s="142"/>
      <c r="S23" s="8"/>
      <c r="U23" s="60" t="s">
        <v>123</v>
      </c>
    </row>
    <row r="24" spans="2:21" ht="15">
      <c r="B24" s="8"/>
      <c r="C24" s="114" t="s">
        <v>15</v>
      </c>
      <c r="D24" s="115"/>
      <c r="E24" s="115"/>
      <c r="F24" s="115"/>
      <c r="G24" s="116"/>
      <c r="H24" s="12">
        <v>120</v>
      </c>
      <c r="I24" s="155">
        <v>1</v>
      </c>
      <c r="J24" s="156"/>
      <c r="K24" s="156"/>
      <c r="L24" s="156"/>
      <c r="M24" s="157"/>
      <c r="N24" s="140">
        <v>0</v>
      </c>
      <c r="O24" s="141"/>
      <c r="P24" s="141"/>
      <c r="Q24" s="141"/>
      <c r="R24" s="142"/>
      <c r="S24" s="8"/>
      <c r="U24" s="60" t="s">
        <v>124</v>
      </c>
    </row>
    <row r="25" spans="2:21" ht="15">
      <c r="B25" s="8"/>
      <c r="C25" s="150" t="s">
        <v>16</v>
      </c>
      <c r="D25" s="151"/>
      <c r="E25" s="151"/>
      <c r="F25" s="151"/>
      <c r="G25" s="152"/>
      <c r="H25" s="14">
        <v>130</v>
      </c>
      <c r="I25" s="165">
        <f>SUM(I27:M29)</f>
        <v>6</v>
      </c>
      <c r="J25" s="166"/>
      <c r="K25" s="166"/>
      <c r="L25" s="166"/>
      <c r="M25" s="166"/>
      <c r="N25" s="162">
        <f>SUM(N27:R29)</f>
        <v>7</v>
      </c>
      <c r="O25" s="163"/>
      <c r="P25" s="163"/>
      <c r="Q25" s="163"/>
      <c r="R25" s="164"/>
      <c r="S25" s="8"/>
      <c r="U25" s="61" t="s">
        <v>125</v>
      </c>
    </row>
    <row r="26" spans="2:21" ht="15">
      <c r="B26" s="8"/>
      <c r="C26" s="150" t="s">
        <v>66</v>
      </c>
      <c r="D26" s="151"/>
      <c r="E26" s="151"/>
      <c r="F26" s="151"/>
      <c r="G26" s="151"/>
      <c r="H26" s="14"/>
      <c r="I26" s="166"/>
      <c r="J26" s="166"/>
      <c r="K26" s="166"/>
      <c r="L26" s="166"/>
      <c r="M26" s="166"/>
      <c r="N26" s="165"/>
      <c r="O26" s="166"/>
      <c r="P26" s="166"/>
      <c r="Q26" s="166"/>
      <c r="R26" s="167"/>
      <c r="S26" s="8"/>
      <c r="U26" s="62"/>
    </row>
    <row r="27" spans="2:21" ht="15">
      <c r="B27" s="8"/>
      <c r="C27" s="159" t="s">
        <v>67</v>
      </c>
      <c r="D27" s="160"/>
      <c r="E27" s="160"/>
      <c r="F27" s="160"/>
      <c r="G27" s="160"/>
      <c r="H27" s="15">
        <v>131</v>
      </c>
      <c r="I27" s="174">
        <v>6</v>
      </c>
      <c r="J27" s="174"/>
      <c r="K27" s="174"/>
      <c r="L27" s="174"/>
      <c r="M27" s="174"/>
      <c r="N27" s="168">
        <v>7</v>
      </c>
      <c r="O27" s="169"/>
      <c r="P27" s="169"/>
      <c r="Q27" s="169"/>
      <c r="R27" s="170"/>
      <c r="S27" s="8"/>
      <c r="U27" s="63"/>
    </row>
    <row r="28" spans="2:21" ht="15">
      <c r="B28" s="8"/>
      <c r="C28" s="159" t="s">
        <v>68</v>
      </c>
      <c r="D28" s="160"/>
      <c r="E28" s="160"/>
      <c r="F28" s="160"/>
      <c r="G28" s="161"/>
      <c r="H28" s="15">
        <v>132</v>
      </c>
      <c r="I28" s="181">
        <v>0</v>
      </c>
      <c r="J28" s="174"/>
      <c r="K28" s="174"/>
      <c r="L28" s="174"/>
      <c r="M28" s="174"/>
      <c r="N28" s="168">
        <v>0</v>
      </c>
      <c r="O28" s="169"/>
      <c r="P28" s="169"/>
      <c r="Q28" s="169"/>
      <c r="R28" s="170"/>
      <c r="S28" s="8"/>
      <c r="U28" s="63"/>
    </row>
    <row r="29" spans="2:21" ht="15">
      <c r="B29" s="8"/>
      <c r="C29" s="114" t="s">
        <v>69</v>
      </c>
      <c r="D29" s="115"/>
      <c r="E29" s="115"/>
      <c r="F29" s="115"/>
      <c r="G29" s="116"/>
      <c r="H29" s="12">
        <v>133</v>
      </c>
      <c r="I29" s="155">
        <v>0</v>
      </c>
      <c r="J29" s="156"/>
      <c r="K29" s="156"/>
      <c r="L29" s="156"/>
      <c r="M29" s="157"/>
      <c r="N29" s="140">
        <v>0</v>
      </c>
      <c r="O29" s="141"/>
      <c r="P29" s="141"/>
      <c r="Q29" s="141"/>
      <c r="R29" s="142"/>
      <c r="S29" s="8"/>
      <c r="U29" s="64"/>
    </row>
    <row r="30" spans="2:21" ht="15">
      <c r="B30" s="8"/>
      <c r="C30" s="114" t="s">
        <v>17</v>
      </c>
      <c r="D30" s="115"/>
      <c r="E30" s="115"/>
      <c r="F30" s="115"/>
      <c r="G30" s="116"/>
      <c r="H30" s="12">
        <v>140</v>
      </c>
      <c r="I30" s="155">
        <v>104</v>
      </c>
      <c r="J30" s="156"/>
      <c r="K30" s="156"/>
      <c r="L30" s="156"/>
      <c r="M30" s="157"/>
      <c r="N30" s="140">
        <v>94</v>
      </c>
      <c r="O30" s="141"/>
      <c r="P30" s="141"/>
      <c r="Q30" s="141"/>
      <c r="R30" s="142"/>
      <c r="S30" s="8"/>
      <c r="U30" s="60" t="s">
        <v>126</v>
      </c>
    </row>
    <row r="31" spans="2:21" ht="15">
      <c r="B31" s="8"/>
      <c r="C31" s="114" t="s">
        <v>18</v>
      </c>
      <c r="D31" s="115"/>
      <c r="E31" s="115"/>
      <c r="F31" s="115"/>
      <c r="G31" s="116"/>
      <c r="H31" s="12">
        <v>150</v>
      </c>
      <c r="I31" s="155">
        <v>11</v>
      </c>
      <c r="J31" s="156"/>
      <c r="K31" s="156"/>
      <c r="L31" s="156"/>
      <c r="M31" s="157"/>
      <c r="N31" s="140">
        <v>11</v>
      </c>
      <c r="O31" s="141"/>
      <c r="P31" s="141"/>
      <c r="Q31" s="141"/>
      <c r="R31" s="142"/>
      <c r="S31" s="8"/>
      <c r="U31" s="60" t="s">
        <v>127</v>
      </c>
    </row>
    <row r="32" spans="2:21" ht="15">
      <c r="B32" s="8"/>
      <c r="C32" s="114" t="s">
        <v>19</v>
      </c>
      <c r="D32" s="115"/>
      <c r="E32" s="115"/>
      <c r="F32" s="115"/>
      <c r="G32" s="116"/>
      <c r="H32" s="12">
        <v>160</v>
      </c>
      <c r="I32" s="155">
        <v>1</v>
      </c>
      <c r="J32" s="156"/>
      <c r="K32" s="156"/>
      <c r="L32" s="156"/>
      <c r="M32" s="157"/>
      <c r="N32" s="140">
        <v>1</v>
      </c>
      <c r="O32" s="141"/>
      <c r="P32" s="141"/>
      <c r="Q32" s="141"/>
      <c r="R32" s="142"/>
      <c r="S32" s="8"/>
      <c r="U32" s="60" t="s">
        <v>128</v>
      </c>
    </row>
    <row r="33" spans="2:22" ht="15">
      <c r="B33" s="8"/>
      <c r="C33" s="114" t="s">
        <v>20</v>
      </c>
      <c r="D33" s="115"/>
      <c r="E33" s="115"/>
      <c r="F33" s="115"/>
      <c r="G33" s="116"/>
      <c r="H33" s="12">
        <v>170</v>
      </c>
      <c r="I33" s="155">
        <v>0</v>
      </c>
      <c r="J33" s="156"/>
      <c r="K33" s="156"/>
      <c r="L33" s="156"/>
      <c r="M33" s="157"/>
      <c r="N33" s="140">
        <v>0</v>
      </c>
      <c r="O33" s="141"/>
      <c r="P33" s="141"/>
      <c r="Q33" s="141"/>
      <c r="R33" s="142"/>
      <c r="S33" s="8"/>
      <c r="U33" s="60" t="s">
        <v>129</v>
      </c>
      <c r="V33" s="60" t="s">
        <v>130</v>
      </c>
    </row>
    <row r="34" spans="2:21" ht="15">
      <c r="B34" s="8"/>
      <c r="C34" s="114" t="s">
        <v>21</v>
      </c>
      <c r="D34" s="115"/>
      <c r="E34" s="115"/>
      <c r="F34" s="115"/>
      <c r="G34" s="116"/>
      <c r="H34" s="12">
        <v>180</v>
      </c>
      <c r="I34" s="155">
        <v>0</v>
      </c>
      <c r="J34" s="156"/>
      <c r="K34" s="156"/>
      <c r="L34" s="156"/>
      <c r="M34" s="157"/>
      <c r="N34" s="140">
        <v>0</v>
      </c>
      <c r="O34" s="141"/>
      <c r="P34" s="141"/>
      <c r="Q34" s="141"/>
      <c r="R34" s="142"/>
      <c r="S34" s="8"/>
      <c r="U34" s="61" t="s">
        <v>131</v>
      </c>
    </row>
    <row r="35" spans="2:21" s="25" customFormat="1" ht="15.75">
      <c r="B35" s="24"/>
      <c r="C35" s="175" t="s">
        <v>22</v>
      </c>
      <c r="D35" s="176"/>
      <c r="E35" s="176"/>
      <c r="F35" s="176"/>
      <c r="G35" s="177"/>
      <c r="H35" s="57">
        <v>190</v>
      </c>
      <c r="I35" s="178">
        <f>SUM(I23:M25,I30:M34)</f>
        <v>1858</v>
      </c>
      <c r="J35" s="179"/>
      <c r="K35" s="179"/>
      <c r="L35" s="179"/>
      <c r="M35" s="180"/>
      <c r="N35" s="178">
        <f>SUM(N23:R25,N30:R34)</f>
        <v>2024</v>
      </c>
      <c r="O35" s="179"/>
      <c r="P35" s="179"/>
      <c r="Q35" s="179"/>
      <c r="R35" s="180"/>
      <c r="S35" s="24"/>
      <c r="U35" s="62"/>
    </row>
    <row r="36" spans="2:21" ht="15">
      <c r="B36" s="8"/>
      <c r="C36" s="153" t="s">
        <v>23</v>
      </c>
      <c r="D36" s="154"/>
      <c r="E36" s="154"/>
      <c r="F36" s="154"/>
      <c r="G36" s="154"/>
      <c r="H36" s="58"/>
      <c r="I36" s="182"/>
      <c r="J36" s="182"/>
      <c r="K36" s="182"/>
      <c r="L36" s="182"/>
      <c r="M36" s="182"/>
      <c r="N36" s="182"/>
      <c r="O36" s="182"/>
      <c r="P36" s="182"/>
      <c r="Q36" s="182"/>
      <c r="R36" s="183"/>
      <c r="S36" s="8"/>
      <c r="U36" s="64"/>
    </row>
    <row r="37" spans="2:21" ht="15">
      <c r="B37" s="8"/>
      <c r="C37" s="159" t="s">
        <v>24</v>
      </c>
      <c r="D37" s="160"/>
      <c r="E37" s="160"/>
      <c r="F37" s="160"/>
      <c r="G37" s="161"/>
      <c r="H37" s="15">
        <v>210</v>
      </c>
      <c r="I37" s="184">
        <f>SUM(I39:M44)</f>
        <v>1094</v>
      </c>
      <c r="J37" s="185"/>
      <c r="K37" s="185"/>
      <c r="L37" s="185"/>
      <c r="M37" s="186"/>
      <c r="N37" s="184">
        <f>SUM(N39:R44)</f>
        <v>1026</v>
      </c>
      <c r="O37" s="185"/>
      <c r="P37" s="185"/>
      <c r="Q37" s="185"/>
      <c r="R37" s="186"/>
      <c r="S37" s="8"/>
      <c r="U37" s="60"/>
    </row>
    <row r="38" spans="2:21" ht="15" customHeight="1">
      <c r="B38" s="8"/>
      <c r="C38" s="150" t="s">
        <v>66</v>
      </c>
      <c r="D38" s="151"/>
      <c r="E38" s="151"/>
      <c r="F38" s="151"/>
      <c r="G38" s="151"/>
      <c r="H38" s="14"/>
      <c r="I38" s="166"/>
      <c r="J38" s="166"/>
      <c r="K38" s="166"/>
      <c r="L38" s="166"/>
      <c r="M38" s="166"/>
      <c r="N38" s="165"/>
      <c r="O38" s="166"/>
      <c r="P38" s="166"/>
      <c r="Q38" s="166"/>
      <c r="R38" s="167"/>
      <c r="S38" s="8"/>
      <c r="U38" s="65"/>
    </row>
    <row r="39" spans="2:21" ht="15" customHeight="1">
      <c r="B39" s="8"/>
      <c r="C39" s="159" t="s">
        <v>71</v>
      </c>
      <c r="D39" s="160"/>
      <c r="E39" s="160"/>
      <c r="F39" s="160"/>
      <c r="G39" s="160"/>
      <c r="H39" s="15">
        <v>211</v>
      </c>
      <c r="I39" s="174">
        <v>607</v>
      </c>
      <c r="J39" s="174"/>
      <c r="K39" s="174"/>
      <c r="L39" s="174"/>
      <c r="M39" s="174"/>
      <c r="N39" s="168">
        <v>566</v>
      </c>
      <c r="O39" s="169"/>
      <c r="P39" s="169"/>
      <c r="Q39" s="169"/>
      <c r="R39" s="170"/>
      <c r="S39" s="8"/>
      <c r="U39" s="66" t="s">
        <v>132</v>
      </c>
    </row>
    <row r="40" spans="2:21" ht="15">
      <c r="B40" s="8"/>
      <c r="C40" s="114" t="s">
        <v>70</v>
      </c>
      <c r="D40" s="115"/>
      <c r="E40" s="115"/>
      <c r="F40" s="115"/>
      <c r="G40" s="116"/>
      <c r="H40" s="12">
        <v>212</v>
      </c>
      <c r="I40" s="155">
        <v>0</v>
      </c>
      <c r="J40" s="156"/>
      <c r="K40" s="156"/>
      <c r="L40" s="156"/>
      <c r="M40" s="157"/>
      <c r="N40" s="140">
        <v>0</v>
      </c>
      <c r="O40" s="141"/>
      <c r="P40" s="141"/>
      <c r="Q40" s="141"/>
      <c r="R40" s="142"/>
      <c r="S40" s="8"/>
      <c r="U40" s="60" t="s">
        <v>133</v>
      </c>
    </row>
    <row r="41" spans="2:21" ht="15">
      <c r="B41" s="8"/>
      <c r="C41" s="114" t="s">
        <v>72</v>
      </c>
      <c r="D41" s="115"/>
      <c r="E41" s="115"/>
      <c r="F41" s="115"/>
      <c r="G41" s="116"/>
      <c r="H41" s="12">
        <v>213</v>
      </c>
      <c r="I41" s="155">
        <v>117</v>
      </c>
      <c r="J41" s="156"/>
      <c r="K41" s="156"/>
      <c r="L41" s="156"/>
      <c r="M41" s="157"/>
      <c r="N41" s="140">
        <v>143</v>
      </c>
      <c r="O41" s="141"/>
      <c r="P41" s="141"/>
      <c r="Q41" s="141"/>
      <c r="R41" s="142"/>
      <c r="S41" s="8"/>
      <c r="U41" s="60" t="s">
        <v>134</v>
      </c>
    </row>
    <row r="42" spans="2:22" ht="15">
      <c r="B42" s="8"/>
      <c r="C42" s="114" t="s">
        <v>73</v>
      </c>
      <c r="D42" s="115"/>
      <c r="E42" s="115"/>
      <c r="F42" s="115"/>
      <c r="G42" s="116"/>
      <c r="H42" s="12">
        <v>214</v>
      </c>
      <c r="I42" s="155">
        <v>370</v>
      </c>
      <c r="J42" s="156"/>
      <c r="K42" s="156"/>
      <c r="L42" s="156"/>
      <c r="M42" s="157"/>
      <c r="N42" s="140">
        <v>317</v>
      </c>
      <c r="O42" s="141"/>
      <c r="P42" s="141"/>
      <c r="Q42" s="141"/>
      <c r="R42" s="142"/>
      <c r="S42" s="8"/>
      <c r="U42" s="60" t="s">
        <v>136</v>
      </c>
      <c r="V42" s="60" t="s">
        <v>135</v>
      </c>
    </row>
    <row r="43" spans="2:21" ht="15">
      <c r="B43" s="8"/>
      <c r="C43" s="114" t="s">
        <v>74</v>
      </c>
      <c r="D43" s="115"/>
      <c r="E43" s="115"/>
      <c r="F43" s="115"/>
      <c r="G43" s="116"/>
      <c r="H43" s="12">
        <v>215</v>
      </c>
      <c r="I43" s="155">
        <v>0</v>
      </c>
      <c r="J43" s="156"/>
      <c r="K43" s="156"/>
      <c r="L43" s="156"/>
      <c r="M43" s="157"/>
      <c r="N43" s="140">
        <v>0</v>
      </c>
      <c r="O43" s="141"/>
      <c r="P43" s="141"/>
      <c r="Q43" s="141"/>
      <c r="R43" s="142"/>
      <c r="S43" s="8"/>
      <c r="U43" s="60" t="s">
        <v>137</v>
      </c>
    </row>
    <row r="44" spans="2:21" ht="15">
      <c r="B44" s="8"/>
      <c r="C44" s="114" t="s">
        <v>75</v>
      </c>
      <c r="D44" s="115"/>
      <c r="E44" s="115"/>
      <c r="F44" s="115"/>
      <c r="G44" s="116"/>
      <c r="H44" s="12">
        <v>216</v>
      </c>
      <c r="I44" s="155">
        <v>0</v>
      </c>
      <c r="J44" s="156"/>
      <c r="K44" s="156"/>
      <c r="L44" s="156"/>
      <c r="M44" s="157"/>
      <c r="N44" s="140">
        <v>0</v>
      </c>
      <c r="O44" s="141"/>
      <c r="P44" s="141"/>
      <c r="Q44" s="141"/>
      <c r="R44" s="142"/>
      <c r="S44" s="8"/>
      <c r="U44" s="61"/>
    </row>
    <row r="45" spans="2:21" ht="15">
      <c r="B45" s="8"/>
      <c r="C45" s="114" t="s">
        <v>25</v>
      </c>
      <c r="D45" s="115"/>
      <c r="E45" s="115"/>
      <c r="F45" s="115"/>
      <c r="G45" s="116"/>
      <c r="H45" s="12">
        <v>220</v>
      </c>
      <c r="I45" s="155">
        <v>0</v>
      </c>
      <c r="J45" s="156"/>
      <c r="K45" s="156"/>
      <c r="L45" s="156"/>
      <c r="M45" s="157"/>
      <c r="N45" s="140">
        <v>0</v>
      </c>
      <c r="O45" s="141"/>
      <c r="P45" s="141"/>
      <c r="Q45" s="141"/>
      <c r="R45" s="142"/>
      <c r="S45" s="8"/>
      <c r="U45" s="60" t="s">
        <v>138</v>
      </c>
    </row>
    <row r="46" spans="2:21" ht="15">
      <c r="B46" s="8"/>
      <c r="C46" s="114" t="s">
        <v>26</v>
      </c>
      <c r="D46" s="115"/>
      <c r="E46" s="115"/>
      <c r="F46" s="115"/>
      <c r="G46" s="116"/>
      <c r="H46" s="12">
        <v>230</v>
      </c>
      <c r="I46" s="155">
        <v>66</v>
      </c>
      <c r="J46" s="156"/>
      <c r="K46" s="156"/>
      <c r="L46" s="156"/>
      <c r="M46" s="157"/>
      <c r="N46" s="140">
        <v>31</v>
      </c>
      <c r="O46" s="141"/>
      <c r="P46" s="141"/>
      <c r="Q46" s="141"/>
      <c r="R46" s="142"/>
      <c r="S46" s="8"/>
      <c r="U46" s="61" t="s">
        <v>131</v>
      </c>
    </row>
    <row r="47" spans="2:21" ht="30" customHeight="1">
      <c r="B47" s="8"/>
      <c r="C47" s="114" t="s">
        <v>27</v>
      </c>
      <c r="D47" s="115"/>
      <c r="E47" s="115"/>
      <c r="F47" s="115"/>
      <c r="G47" s="116"/>
      <c r="H47" s="12">
        <v>240</v>
      </c>
      <c r="I47" s="155">
        <v>1</v>
      </c>
      <c r="J47" s="156"/>
      <c r="K47" s="156"/>
      <c r="L47" s="156"/>
      <c r="M47" s="157"/>
      <c r="N47" s="140">
        <v>1</v>
      </c>
      <c r="O47" s="141"/>
      <c r="P47" s="141"/>
      <c r="Q47" s="141"/>
      <c r="R47" s="142"/>
      <c r="S47" s="8"/>
      <c r="U47" s="60" t="s">
        <v>139</v>
      </c>
    </row>
    <row r="48" spans="2:22" ht="15">
      <c r="B48" s="8"/>
      <c r="C48" s="114" t="s">
        <v>28</v>
      </c>
      <c r="D48" s="115"/>
      <c r="E48" s="115"/>
      <c r="F48" s="115"/>
      <c r="G48" s="116"/>
      <c r="H48" s="12">
        <v>250</v>
      </c>
      <c r="I48" s="155">
        <v>735</v>
      </c>
      <c r="J48" s="156"/>
      <c r="K48" s="156"/>
      <c r="L48" s="156"/>
      <c r="M48" s="157"/>
      <c r="N48" s="140">
        <v>725</v>
      </c>
      <c r="O48" s="141"/>
      <c r="P48" s="141"/>
      <c r="Q48" s="141"/>
      <c r="R48" s="142"/>
      <c r="S48" s="8"/>
      <c r="U48" s="60" t="s">
        <v>129</v>
      </c>
      <c r="V48" s="60" t="s">
        <v>130</v>
      </c>
    </row>
    <row r="49" spans="2:22" ht="15">
      <c r="B49" s="8"/>
      <c r="C49" s="114" t="s">
        <v>29</v>
      </c>
      <c r="D49" s="115"/>
      <c r="E49" s="115"/>
      <c r="F49" s="115"/>
      <c r="G49" s="116"/>
      <c r="H49" s="12">
        <v>260</v>
      </c>
      <c r="I49" s="155">
        <v>0</v>
      </c>
      <c r="J49" s="156"/>
      <c r="K49" s="156"/>
      <c r="L49" s="156"/>
      <c r="M49" s="157"/>
      <c r="N49" s="140">
        <v>0</v>
      </c>
      <c r="O49" s="141"/>
      <c r="P49" s="141"/>
      <c r="Q49" s="141"/>
      <c r="R49" s="142"/>
      <c r="S49" s="8"/>
      <c r="U49" s="60" t="s">
        <v>254</v>
      </c>
      <c r="V49" s="60" t="s">
        <v>140</v>
      </c>
    </row>
    <row r="50" spans="2:22" ht="15">
      <c r="B50" s="8"/>
      <c r="C50" s="143" t="s">
        <v>256</v>
      </c>
      <c r="D50" s="115"/>
      <c r="E50" s="115"/>
      <c r="F50" s="115"/>
      <c r="G50" s="116"/>
      <c r="H50" s="12">
        <v>270</v>
      </c>
      <c r="I50" s="155">
        <v>46</v>
      </c>
      <c r="J50" s="156"/>
      <c r="K50" s="156"/>
      <c r="L50" s="156"/>
      <c r="M50" s="157"/>
      <c r="N50" s="140">
        <v>11</v>
      </c>
      <c r="O50" s="141"/>
      <c r="P50" s="141"/>
      <c r="Q50" s="141"/>
      <c r="R50" s="142"/>
      <c r="S50" s="8"/>
      <c r="U50" s="217" t="s">
        <v>141</v>
      </c>
      <c r="V50" s="218"/>
    </row>
    <row r="51" spans="2:21" ht="15">
      <c r="B51" s="8"/>
      <c r="C51" s="114" t="s">
        <v>30</v>
      </c>
      <c r="D51" s="115"/>
      <c r="E51" s="115"/>
      <c r="F51" s="115"/>
      <c r="G51" s="116"/>
      <c r="H51" s="12">
        <v>280</v>
      </c>
      <c r="I51" s="155">
        <v>0</v>
      </c>
      <c r="J51" s="156"/>
      <c r="K51" s="156"/>
      <c r="L51" s="156"/>
      <c r="M51" s="157"/>
      <c r="N51" s="140">
        <v>0</v>
      </c>
      <c r="O51" s="141"/>
      <c r="P51" s="141"/>
      <c r="Q51" s="141"/>
      <c r="R51" s="142"/>
      <c r="S51" s="8"/>
      <c r="U51" s="60" t="s">
        <v>142</v>
      </c>
    </row>
    <row r="52" spans="2:22" s="25" customFormat="1" ht="15.75">
      <c r="B52" s="24"/>
      <c r="C52" s="188" t="s">
        <v>31</v>
      </c>
      <c r="D52" s="188"/>
      <c r="E52" s="188"/>
      <c r="F52" s="188"/>
      <c r="G52" s="188"/>
      <c r="H52" s="59">
        <v>290</v>
      </c>
      <c r="I52" s="187">
        <f>SUM(I37,I45:M51)</f>
        <v>1942</v>
      </c>
      <c r="J52" s="187"/>
      <c r="K52" s="187"/>
      <c r="L52" s="187"/>
      <c r="M52" s="187"/>
      <c r="N52" s="187">
        <f>SUM(N37,N45:R51)</f>
        <v>1794</v>
      </c>
      <c r="O52" s="187"/>
      <c r="P52" s="187"/>
      <c r="Q52" s="187"/>
      <c r="R52" s="187"/>
      <c r="S52" s="24"/>
      <c r="U52" s="86" t="str">
        <f>IF(I53-I95=0," ",IF(U53&lt;0,CONCATENATE("Актив баланса на конец отчетного периода меньше пассива на ",-U53," тыс.руб."),CONCATENATE("Актив баланса на конец отчетного периода превышает пассив на ",U53," тыс.руб.")))</f>
        <v> </v>
      </c>
      <c r="V52" s="87"/>
    </row>
    <row r="53" spans="2:22" s="25" customFormat="1" ht="15.75">
      <c r="B53" s="24"/>
      <c r="C53" s="188" t="s">
        <v>32</v>
      </c>
      <c r="D53" s="188"/>
      <c r="E53" s="188"/>
      <c r="F53" s="188"/>
      <c r="G53" s="188"/>
      <c r="H53" s="59">
        <v>300</v>
      </c>
      <c r="I53" s="187">
        <f>I35+I52</f>
        <v>3800</v>
      </c>
      <c r="J53" s="187"/>
      <c r="K53" s="187"/>
      <c r="L53" s="187"/>
      <c r="M53" s="187"/>
      <c r="N53" s="187">
        <f>N35+N52</f>
        <v>3818</v>
      </c>
      <c r="O53" s="187"/>
      <c r="P53" s="187"/>
      <c r="Q53" s="187"/>
      <c r="R53" s="187"/>
      <c r="S53" s="24"/>
      <c r="U53" s="88">
        <f>IF(ABS(I53-I95)&gt;0,I53-I95,0)</f>
        <v>0</v>
      </c>
      <c r="V53" s="88">
        <f>IF(ABS(N53-N95)&gt;0,N53-N95,0)</f>
        <v>0</v>
      </c>
    </row>
    <row r="54" spans="2:22" s="6" customFormat="1" ht="15">
      <c r="B54" s="5"/>
      <c r="C54" s="104"/>
      <c r="D54" s="104"/>
      <c r="E54" s="104"/>
      <c r="F54" s="104"/>
      <c r="G54" s="104"/>
      <c r="H54" s="83"/>
      <c r="I54" s="105"/>
      <c r="J54" s="105"/>
      <c r="K54" s="105"/>
      <c r="L54" s="105"/>
      <c r="M54" s="105"/>
      <c r="N54" s="105"/>
      <c r="O54" s="105"/>
      <c r="P54" s="105"/>
      <c r="Q54" s="105"/>
      <c r="R54" s="105"/>
      <c r="S54" s="5"/>
      <c r="V54" s="28" t="str">
        <f>IF(N53-N95=0," ",IF(V53&lt;0,CONCATENATE("Актив баланса на начало отчетного периода меньше пассива на ",-V53," тыс.руб."),CONCATENATE("Актив баланса на начало отчетного периода превышает пассив на ",V53," тыс.руб.")))</f>
        <v> </v>
      </c>
    </row>
    <row r="55" spans="2:19" s="108" customFormat="1" ht="5.25">
      <c r="B55" s="106"/>
      <c r="C55" s="189"/>
      <c r="D55" s="189"/>
      <c r="E55" s="189"/>
      <c r="F55" s="189"/>
      <c r="G55" s="189"/>
      <c r="H55" s="189"/>
      <c r="I55" s="189"/>
      <c r="J55" s="189"/>
      <c r="K55" s="189"/>
      <c r="L55" s="189"/>
      <c r="M55" s="189"/>
      <c r="N55" s="189"/>
      <c r="O55" s="107"/>
      <c r="P55" s="107"/>
      <c r="Q55" s="107"/>
      <c r="R55" s="107"/>
      <c r="S55" s="106"/>
    </row>
    <row r="56" spans="2:19" ht="15" customHeight="1">
      <c r="B56" s="8"/>
      <c r="C56" s="129" t="s">
        <v>33</v>
      </c>
      <c r="D56" s="130"/>
      <c r="E56" s="130"/>
      <c r="F56" s="130"/>
      <c r="G56" s="131"/>
      <c r="H56" s="138" t="s">
        <v>12</v>
      </c>
      <c r="I56" s="27" t="s">
        <v>60</v>
      </c>
      <c r="J56" s="197">
        <f>U6</f>
        <v>44196</v>
      </c>
      <c r="K56" s="197"/>
      <c r="L56" s="197"/>
      <c r="M56" s="45"/>
      <c r="N56" s="44" t="s">
        <v>121</v>
      </c>
      <c r="O56" s="119">
        <f>DATE(YEAR(U5),MONTH(0),DAY(0))</f>
        <v>43830</v>
      </c>
      <c r="P56" s="119"/>
      <c r="Q56" s="119"/>
      <c r="R56" s="120"/>
      <c r="S56" s="8"/>
    </row>
    <row r="57" spans="2:19" ht="15">
      <c r="B57" s="8"/>
      <c r="C57" s="132">
        <v>1</v>
      </c>
      <c r="D57" s="133"/>
      <c r="E57" s="133"/>
      <c r="F57" s="133"/>
      <c r="G57" s="134"/>
      <c r="H57" s="139"/>
      <c r="I57" s="201">
        <f>U6</f>
        <v>44196</v>
      </c>
      <c r="J57" s="202"/>
      <c r="K57" s="202"/>
      <c r="L57" s="202"/>
      <c r="M57" s="203"/>
      <c r="N57" s="193"/>
      <c r="O57" s="194"/>
      <c r="P57" s="41"/>
      <c r="Q57" s="42"/>
      <c r="R57" s="43"/>
      <c r="S57" s="8"/>
    </row>
    <row r="58" spans="2:19" ht="15">
      <c r="B58" s="8"/>
      <c r="C58" s="147">
        <v>1</v>
      </c>
      <c r="D58" s="148"/>
      <c r="E58" s="148"/>
      <c r="F58" s="148"/>
      <c r="G58" s="149"/>
      <c r="H58" s="26">
        <v>2</v>
      </c>
      <c r="I58" s="147">
        <v>3</v>
      </c>
      <c r="J58" s="148"/>
      <c r="K58" s="148"/>
      <c r="L58" s="148"/>
      <c r="M58" s="149"/>
      <c r="N58" s="147">
        <v>4</v>
      </c>
      <c r="O58" s="148"/>
      <c r="P58" s="148"/>
      <c r="Q58" s="148"/>
      <c r="R58" s="149"/>
      <c r="S58" s="8"/>
    </row>
    <row r="59" spans="2:19" ht="15">
      <c r="B59" s="8"/>
      <c r="C59" s="153" t="s">
        <v>34</v>
      </c>
      <c r="D59" s="154"/>
      <c r="E59" s="154"/>
      <c r="F59" s="154"/>
      <c r="G59" s="154"/>
      <c r="H59" s="58"/>
      <c r="I59" s="195"/>
      <c r="J59" s="195"/>
      <c r="K59" s="195"/>
      <c r="L59" s="195"/>
      <c r="M59" s="195"/>
      <c r="N59" s="195"/>
      <c r="O59" s="195"/>
      <c r="P59" s="195"/>
      <c r="Q59" s="195"/>
      <c r="R59" s="196"/>
      <c r="S59" s="8"/>
    </row>
    <row r="60" spans="2:21" ht="15" customHeight="1">
      <c r="B60" s="8"/>
      <c r="C60" s="159" t="s">
        <v>35</v>
      </c>
      <c r="D60" s="160"/>
      <c r="E60" s="160"/>
      <c r="F60" s="160"/>
      <c r="G60" s="161"/>
      <c r="H60" s="15">
        <v>410</v>
      </c>
      <c r="I60" s="181">
        <v>329</v>
      </c>
      <c r="J60" s="174"/>
      <c r="K60" s="174"/>
      <c r="L60" s="174"/>
      <c r="M60" s="204"/>
      <c r="N60" s="168">
        <v>329</v>
      </c>
      <c r="O60" s="169"/>
      <c r="P60" s="169"/>
      <c r="Q60" s="169"/>
      <c r="R60" s="170"/>
      <c r="S60" s="8"/>
      <c r="U60" s="60" t="s">
        <v>143</v>
      </c>
    </row>
    <row r="61" spans="2:27" ht="15" customHeight="1">
      <c r="B61" s="8"/>
      <c r="C61" s="114" t="s">
        <v>36</v>
      </c>
      <c r="D61" s="115"/>
      <c r="E61" s="115"/>
      <c r="F61" s="115"/>
      <c r="G61" s="116"/>
      <c r="H61" s="12">
        <v>420</v>
      </c>
      <c r="I61" s="198">
        <v>0</v>
      </c>
      <c r="J61" s="199"/>
      <c r="K61" s="199"/>
      <c r="L61" s="199"/>
      <c r="M61" s="200"/>
      <c r="N61" s="190">
        <v>0</v>
      </c>
      <c r="O61" s="191"/>
      <c r="P61" s="191"/>
      <c r="Q61" s="191"/>
      <c r="R61" s="192"/>
      <c r="S61" s="8"/>
      <c r="U61" s="60" t="s">
        <v>144</v>
      </c>
      <c r="V61" s="67"/>
      <c r="W61" s="67"/>
      <c r="X61" s="67"/>
      <c r="Y61" s="67"/>
      <c r="Z61" s="67"/>
      <c r="AA61" s="67"/>
    </row>
    <row r="62" spans="2:27" ht="15">
      <c r="B62" s="8"/>
      <c r="C62" s="114" t="s">
        <v>37</v>
      </c>
      <c r="D62" s="115"/>
      <c r="E62" s="115"/>
      <c r="F62" s="115"/>
      <c r="G62" s="116"/>
      <c r="H62" s="12">
        <v>430</v>
      </c>
      <c r="I62" s="198">
        <v>0</v>
      </c>
      <c r="J62" s="199"/>
      <c r="K62" s="199"/>
      <c r="L62" s="199"/>
      <c r="M62" s="200"/>
      <c r="N62" s="190">
        <v>0</v>
      </c>
      <c r="O62" s="191"/>
      <c r="P62" s="191"/>
      <c r="Q62" s="191"/>
      <c r="R62" s="192"/>
      <c r="S62" s="8"/>
      <c r="U62" s="61" t="s">
        <v>145</v>
      </c>
      <c r="V62" s="67"/>
      <c r="W62" s="67"/>
      <c r="X62" s="67"/>
      <c r="Y62" s="67"/>
      <c r="Z62" s="67"/>
      <c r="AA62" s="67"/>
    </row>
    <row r="63" spans="2:27" ht="15">
      <c r="B63" s="8"/>
      <c r="C63" s="114" t="s">
        <v>38</v>
      </c>
      <c r="D63" s="115"/>
      <c r="E63" s="115"/>
      <c r="F63" s="115"/>
      <c r="G63" s="116"/>
      <c r="H63" s="12">
        <v>440</v>
      </c>
      <c r="I63" s="155">
        <v>10</v>
      </c>
      <c r="J63" s="156"/>
      <c r="K63" s="156"/>
      <c r="L63" s="156"/>
      <c r="M63" s="157"/>
      <c r="N63" s="140">
        <v>10</v>
      </c>
      <c r="O63" s="141"/>
      <c r="P63" s="141"/>
      <c r="Q63" s="141"/>
      <c r="R63" s="142"/>
      <c r="S63" s="8"/>
      <c r="U63" s="60" t="s">
        <v>146</v>
      </c>
      <c r="V63" s="67"/>
      <c r="W63" s="67"/>
      <c r="X63" s="67"/>
      <c r="Y63" s="67"/>
      <c r="Z63" s="67"/>
      <c r="AA63" s="67"/>
    </row>
    <row r="64" spans="2:27" ht="15">
      <c r="B64" s="8"/>
      <c r="C64" s="114" t="s">
        <v>39</v>
      </c>
      <c r="D64" s="115"/>
      <c r="E64" s="115"/>
      <c r="F64" s="115"/>
      <c r="G64" s="116"/>
      <c r="H64" s="12">
        <v>450</v>
      </c>
      <c r="I64" s="155">
        <v>1553</v>
      </c>
      <c r="J64" s="156"/>
      <c r="K64" s="156"/>
      <c r="L64" s="156"/>
      <c r="M64" s="157"/>
      <c r="N64" s="140">
        <v>1478</v>
      </c>
      <c r="O64" s="141"/>
      <c r="P64" s="141"/>
      <c r="Q64" s="141"/>
      <c r="R64" s="142"/>
      <c r="S64" s="8"/>
      <c r="U64" s="60" t="s">
        <v>147</v>
      </c>
      <c r="V64" s="67"/>
      <c r="W64" s="67"/>
      <c r="X64" s="67"/>
      <c r="Y64" s="67"/>
      <c r="Z64" s="67"/>
      <c r="AA64" s="67"/>
    </row>
    <row r="65" spans="2:27" ht="15">
      <c r="B65" s="8"/>
      <c r="C65" s="114" t="s">
        <v>40</v>
      </c>
      <c r="D65" s="115"/>
      <c r="E65" s="115"/>
      <c r="F65" s="115"/>
      <c r="G65" s="116"/>
      <c r="H65" s="12">
        <v>460</v>
      </c>
      <c r="I65" s="155">
        <v>-2546</v>
      </c>
      <c r="J65" s="156"/>
      <c r="K65" s="156"/>
      <c r="L65" s="156"/>
      <c r="M65" s="157"/>
      <c r="N65" s="140">
        <v>-2545</v>
      </c>
      <c r="O65" s="141"/>
      <c r="P65" s="141"/>
      <c r="Q65" s="141"/>
      <c r="R65" s="142"/>
      <c r="S65" s="8"/>
      <c r="U65" s="61" t="s">
        <v>148</v>
      </c>
      <c r="V65" s="67"/>
      <c r="W65" s="67"/>
      <c r="X65" s="67"/>
      <c r="Y65" s="67"/>
      <c r="Z65" s="67"/>
      <c r="AA65" s="67"/>
    </row>
    <row r="66" spans="2:21" ht="15">
      <c r="B66" s="8"/>
      <c r="C66" s="114" t="s">
        <v>41</v>
      </c>
      <c r="D66" s="115"/>
      <c r="E66" s="115"/>
      <c r="F66" s="115"/>
      <c r="G66" s="116"/>
      <c r="H66" s="12">
        <v>470</v>
      </c>
      <c r="I66" s="155">
        <v>0</v>
      </c>
      <c r="J66" s="156"/>
      <c r="K66" s="156"/>
      <c r="L66" s="156"/>
      <c r="M66" s="157"/>
      <c r="N66" s="140">
        <v>0</v>
      </c>
      <c r="O66" s="141"/>
      <c r="P66" s="141"/>
      <c r="Q66" s="141"/>
      <c r="R66" s="142"/>
      <c r="S66" s="8"/>
      <c r="U66" s="60" t="s">
        <v>149</v>
      </c>
    </row>
    <row r="67" spans="2:21" ht="15">
      <c r="B67" s="8"/>
      <c r="C67" s="114" t="s">
        <v>42</v>
      </c>
      <c r="D67" s="115"/>
      <c r="E67" s="115"/>
      <c r="F67" s="115"/>
      <c r="G67" s="116"/>
      <c r="H67" s="12">
        <v>480</v>
      </c>
      <c r="I67" s="155">
        <v>0</v>
      </c>
      <c r="J67" s="156"/>
      <c r="K67" s="156"/>
      <c r="L67" s="156"/>
      <c r="M67" s="157"/>
      <c r="N67" s="140">
        <v>0</v>
      </c>
      <c r="O67" s="141"/>
      <c r="P67" s="141"/>
      <c r="Q67" s="141"/>
      <c r="R67" s="142"/>
      <c r="S67" s="8"/>
      <c r="U67" s="61" t="s">
        <v>150</v>
      </c>
    </row>
    <row r="68" spans="2:19" s="25" customFormat="1" ht="15.75">
      <c r="B68" s="24"/>
      <c r="C68" s="205" t="s">
        <v>43</v>
      </c>
      <c r="D68" s="206"/>
      <c r="E68" s="206"/>
      <c r="F68" s="206"/>
      <c r="G68" s="207"/>
      <c r="H68" s="59">
        <v>490</v>
      </c>
      <c r="I68" s="208">
        <f>SUM(I60,I63:M67)-I61-I62</f>
        <v>-654</v>
      </c>
      <c r="J68" s="209"/>
      <c r="K68" s="209"/>
      <c r="L68" s="209"/>
      <c r="M68" s="210"/>
      <c r="N68" s="208">
        <f>SUM(N60,N63:R67)-N61-N62</f>
        <v>-728</v>
      </c>
      <c r="O68" s="209"/>
      <c r="P68" s="209"/>
      <c r="Q68" s="209"/>
      <c r="R68" s="210"/>
      <c r="S68" s="24"/>
    </row>
    <row r="69" spans="2:19" ht="15" customHeight="1">
      <c r="B69" s="8"/>
      <c r="C69" s="153" t="s">
        <v>44</v>
      </c>
      <c r="D69" s="154"/>
      <c r="E69" s="154"/>
      <c r="F69" s="154"/>
      <c r="G69" s="154"/>
      <c r="H69" s="58"/>
      <c r="I69" s="182"/>
      <c r="J69" s="182"/>
      <c r="K69" s="182"/>
      <c r="L69" s="182"/>
      <c r="M69" s="182"/>
      <c r="N69" s="182"/>
      <c r="O69" s="182"/>
      <c r="P69" s="182"/>
      <c r="Q69" s="182"/>
      <c r="R69" s="183"/>
      <c r="S69" s="8"/>
    </row>
    <row r="70" spans="2:21" ht="15">
      <c r="B70" s="8"/>
      <c r="C70" s="114" t="s">
        <v>45</v>
      </c>
      <c r="D70" s="115"/>
      <c r="E70" s="115"/>
      <c r="F70" s="115"/>
      <c r="G70" s="116"/>
      <c r="H70" s="12">
        <v>510</v>
      </c>
      <c r="I70" s="155">
        <v>0</v>
      </c>
      <c r="J70" s="156"/>
      <c r="K70" s="156"/>
      <c r="L70" s="156"/>
      <c r="M70" s="157"/>
      <c r="N70" s="140">
        <v>0</v>
      </c>
      <c r="O70" s="141"/>
      <c r="P70" s="141"/>
      <c r="Q70" s="141"/>
      <c r="R70" s="142"/>
      <c r="S70" s="8"/>
      <c r="U70" s="60" t="s">
        <v>151</v>
      </c>
    </row>
    <row r="71" spans="2:21" ht="15">
      <c r="B71" s="8"/>
      <c r="C71" s="114" t="s">
        <v>46</v>
      </c>
      <c r="D71" s="115"/>
      <c r="E71" s="115"/>
      <c r="F71" s="115"/>
      <c r="G71" s="116"/>
      <c r="H71" s="12">
        <v>520</v>
      </c>
      <c r="I71" s="155">
        <v>0</v>
      </c>
      <c r="J71" s="156"/>
      <c r="K71" s="156"/>
      <c r="L71" s="156"/>
      <c r="M71" s="157"/>
      <c r="N71" s="140">
        <v>0</v>
      </c>
      <c r="O71" s="141"/>
      <c r="P71" s="141"/>
      <c r="Q71" s="141"/>
      <c r="R71" s="142"/>
      <c r="S71" s="8"/>
      <c r="U71" s="60" t="s">
        <v>152</v>
      </c>
    </row>
    <row r="72" spans="2:21" ht="15">
      <c r="B72" s="8"/>
      <c r="C72" s="114" t="s">
        <v>47</v>
      </c>
      <c r="D72" s="115"/>
      <c r="E72" s="115"/>
      <c r="F72" s="115"/>
      <c r="G72" s="116"/>
      <c r="H72" s="12">
        <v>530</v>
      </c>
      <c r="I72" s="155">
        <v>0</v>
      </c>
      <c r="J72" s="156"/>
      <c r="K72" s="156"/>
      <c r="L72" s="156"/>
      <c r="M72" s="157"/>
      <c r="N72" s="140">
        <v>0</v>
      </c>
      <c r="O72" s="141"/>
      <c r="P72" s="141"/>
      <c r="Q72" s="141"/>
      <c r="R72" s="142"/>
      <c r="S72" s="8"/>
      <c r="U72" s="61" t="s">
        <v>153</v>
      </c>
    </row>
    <row r="73" spans="2:21" ht="15">
      <c r="B73" s="8"/>
      <c r="C73" s="114" t="s">
        <v>48</v>
      </c>
      <c r="D73" s="115"/>
      <c r="E73" s="115"/>
      <c r="F73" s="115"/>
      <c r="G73" s="116"/>
      <c r="H73" s="12">
        <v>540</v>
      </c>
      <c r="I73" s="155">
        <v>35</v>
      </c>
      <c r="J73" s="156"/>
      <c r="K73" s="156"/>
      <c r="L73" s="156"/>
      <c r="M73" s="157"/>
      <c r="N73" s="140">
        <v>31</v>
      </c>
      <c r="O73" s="141"/>
      <c r="P73" s="141"/>
      <c r="Q73" s="141"/>
      <c r="R73" s="142"/>
      <c r="S73" s="8"/>
      <c r="U73" s="60" t="s">
        <v>154</v>
      </c>
    </row>
    <row r="74" spans="2:21" ht="15">
      <c r="B74" s="8"/>
      <c r="C74" s="114" t="s">
        <v>49</v>
      </c>
      <c r="D74" s="115"/>
      <c r="E74" s="115"/>
      <c r="F74" s="115"/>
      <c r="G74" s="116"/>
      <c r="H74" s="12">
        <v>550</v>
      </c>
      <c r="I74" s="155">
        <v>0</v>
      </c>
      <c r="J74" s="156"/>
      <c r="K74" s="156"/>
      <c r="L74" s="156"/>
      <c r="M74" s="157"/>
      <c r="N74" s="140">
        <v>0</v>
      </c>
      <c r="O74" s="141"/>
      <c r="P74" s="141"/>
      <c r="Q74" s="141"/>
      <c r="R74" s="142"/>
      <c r="S74" s="8"/>
      <c r="U74" s="60" t="s">
        <v>155</v>
      </c>
    </row>
    <row r="75" spans="2:21" ht="15">
      <c r="B75" s="8"/>
      <c r="C75" s="114" t="s">
        <v>50</v>
      </c>
      <c r="D75" s="115"/>
      <c r="E75" s="115"/>
      <c r="F75" s="115"/>
      <c r="G75" s="116"/>
      <c r="H75" s="12">
        <v>560</v>
      </c>
      <c r="I75" s="155">
        <v>0</v>
      </c>
      <c r="J75" s="156"/>
      <c r="K75" s="156"/>
      <c r="L75" s="156"/>
      <c r="M75" s="157"/>
      <c r="N75" s="140">
        <v>1628</v>
      </c>
      <c r="O75" s="141"/>
      <c r="P75" s="141"/>
      <c r="Q75" s="141"/>
      <c r="R75" s="142"/>
      <c r="S75" s="8"/>
      <c r="U75" s="61"/>
    </row>
    <row r="76" spans="2:19" s="25" customFormat="1" ht="15.75">
      <c r="B76" s="24"/>
      <c r="C76" s="205" t="s">
        <v>51</v>
      </c>
      <c r="D76" s="206"/>
      <c r="E76" s="206"/>
      <c r="F76" s="206"/>
      <c r="G76" s="207"/>
      <c r="H76" s="59">
        <v>590</v>
      </c>
      <c r="I76" s="208">
        <f>SUM(I70:M75)</f>
        <v>35</v>
      </c>
      <c r="J76" s="209"/>
      <c r="K76" s="209"/>
      <c r="L76" s="209"/>
      <c r="M76" s="210"/>
      <c r="N76" s="208">
        <f>SUM(N70:R75)</f>
        <v>1659</v>
      </c>
      <c r="O76" s="209"/>
      <c r="P76" s="209"/>
      <c r="Q76" s="209"/>
      <c r="R76" s="210"/>
      <c r="S76" s="24"/>
    </row>
    <row r="77" spans="2:19" ht="15" customHeight="1">
      <c r="B77" s="8"/>
      <c r="C77" s="153" t="s">
        <v>52</v>
      </c>
      <c r="D77" s="154"/>
      <c r="E77" s="154"/>
      <c r="F77" s="154"/>
      <c r="G77" s="154"/>
      <c r="H77" s="58"/>
      <c r="I77" s="182"/>
      <c r="J77" s="182"/>
      <c r="K77" s="182"/>
      <c r="L77" s="182"/>
      <c r="M77" s="182"/>
      <c r="N77" s="182"/>
      <c r="O77" s="182"/>
      <c r="P77" s="182"/>
      <c r="Q77" s="182"/>
      <c r="R77" s="183"/>
      <c r="S77" s="8"/>
    </row>
    <row r="78" spans="2:21" ht="15">
      <c r="B78" s="8"/>
      <c r="C78" s="114" t="s">
        <v>53</v>
      </c>
      <c r="D78" s="115"/>
      <c r="E78" s="115"/>
      <c r="F78" s="115"/>
      <c r="G78" s="116"/>
      <c r="H78" s="12">
        <v>610</v>
      </c>
      <c r="I78" s="155">
        <v>3408</v>
      </c>
      <c r="J78" s="156"/>
      <c r="K78" s="156"/>
      <c r="L78" s="156"/>
      <c r="M78" s="157"/>
      <c r="N78" s="140">
        <v>2124</v>
      </c>
      <c r="O78" s="141"/>
      <c r="P78" s="141"/>
      <c r="Q78" s="141"/>
      <c r="R78" s="142"/>
      <c r="S78" s="8"/>
      <c r="U78" s="60" t="s">
        <v>156</v>
      </c>
    </row>
    <row r="79" spans="2:21" ht="15">
      <c r="B79" s="8"/>
      <c r="C79" s="114" t="s">
        <v>54</v>
      </c>
      <c r="D79" s="115"/>
      <c r="E79" s="115"/>
      <c r="F79" s="115"/>
      <c r="G79" s="116"/>
      <c r="H79" s="12">
        <v>620</v>
      </c>
      <c r="I79" s="155">
        <v>0</v>
      </c>
      <c r="J79" s="156"/>
      <c r="K79" s="156"/>
      <c r="L79" s="156"/>
      <c r="M79" s="157"/>
      <c r="N79" s="140">
        <v>0</v>
      </c>
      <c r="O79" s="141"/>
      <c r="P79" s="141"/>
      <c r="Q79" s="141"/>
      <c r="R79" s="142"/>
      <c r="S79" s="8"/>
      <c r="U79" s="60"/>
    </row>
    <row r="80" spans="2:21" ht="15">
      <c r="B80" s="8"/>
      <c r="C80" s="114" t="s">
        <v>55</v>
      </c>
      <c r="D80" s="115"/>
      <c r="E80" s="115"/>
      <c r="F80" s="115"/>
      <c r="G80" s="116"/>
      <c r="H80" s="12">
        <v>630</v>
      </c>
      <c r="I80" s="162">
        <f>SUM(I82:M89)</f>
        <v>1011</v>
      </c>
      <c r="J80" s="163"/>
      <c r="K80" s="163"/>
      <c r="L80" s="163"/>
      <c r="M80" s="164"/>
      <c r="N80" s="162">
        <f>SUM(N82:R89)</f>
        <v>763</v>
      </c>
      <c r="O80" s="163"/>
      <c r="P80" s="163"/>
      <c r="Q80" s="163"/>
      <c r="R80" s="164"/>
      <c r="S80" s="8"/>
      <c r="U80" s="60"/>
    </row>
    <row r="81" spans="2:21" ht="15" customHeight="1">
      <c r="B81" s="8"/>
      <c r="C81" s="150" t="s">
        <v>66</v>
      </c>
      <c r="D81" s="151"/>
      <c r="E81" s="151"/>
      <c r="F81" s="151"/>
      <c r="G81" s="151"/>
      <c r="H81" s="14"/>
      <c r="I81" s="166"/>
      <c r="J81" s="166"/>
      <c r="K81" s="166"/>
      <c r="L81" s="166"/>
      <c r="M81" s="166"/>
      <c r="N81" s="165"/>
      <c r="O81" s="166"/>
      <c r="P81" s="166"/>
      <c r="Q81" s="166"/>
      <c r="R81" s="167"/>
      <c r="S81" s="8"/>
      <c r="U81" s="65"/>
    </row>
    <row r="82" spans="2:21" ht="15" customHeight="1">
      <c r="B82" s="8"/>
      <c r="C82" s="159" t="s">
        <v>76</v>
      </c>
      <c r="D82" s="160"/>
      <c r="E82" s="160"/>
      <c r="F82" s="160"/>
      <c r="G82" s="160"/>
      <c r="H82" s="15">
        <v>631</v>
      </c>
      <c r="I82" s="174">
        <v>436</v>
      </c>
      <c r="J82" s="174"/>
      <c r="K82" s="174"/>
      <c r="L82" s="174"/>
      <c r="M82" s="174"/>
      <c r="N82" s="168">
        <v>444</v>
      </c>
      <c r="O82" s="169"/>
      <c r="P82" s="169"/>
      <c r="Q82" s="169"/>
      <c r="R82" s="170"/>
      <c r="S82" s="8"/>
      <c r="U82" s="66" t="s">
        <v>157</v>
      </c>
    </row>
    <row r="83" spans="2:21" ht="15">
      <c r="B83" s="8"/>
      <c r="C83" s="114" t="s">
        <v>77</v>
      </c>
      <c r="D83" s="115"/>
      <c r="E83" s="115"/>
      <c r="F83" s="115"/>
      <c r="G83" s="116"/>
      <c r="H83" s="12">
        <v>632</v>
      </c>
      <c r="I83" s="155">
        <v>85</v>
      </c>
      <c r="J83" s="156"/>
      <c r="K83" s="156"/>
      <c r="L83" s="156"/>
      <c r="M83" s="157"/>
      <c r="N83" s="140">
        <v>89</v>
      </c>
      <c r="O83" s="141"/>
      <c r="P83" s="141"/>
      <c r="Q83" s="141"/>
      <c r="R83" s="142"/>
      <c r="S83" s="8"/>
      <c r="U83" s="60" t="s">
        <v>158</v>
      </c>
    </row>
    <row r="84" spans="2:21" ht="15">
      <c r="B84" s="8"/>
      <c r="C84" s="114" t="s">
        <v>78</v>
      </c>
      <c r="D84" s="115"/>
      <c r="E84" s="115"/>
      <c r="F84" s="115"/>
      <c r="G84" s="116"/>
      <c r="H84" s="12">
        <v>633</v>
      </c>
      <c r="I84" s="155">
        <v>55</v>
      </c>
      <c r="J84" s="156"/>
      <c r="K84" s="156"/>
      <c r="L84" s="156"/>
      <c r="M84" s="157"/>
      <c r="N84" s="140">
        <v>45</v>
      </c>
      <c r="O84" s="141"/>
      <c r="P84" s="141"/>
      <c r="Q84" s="141"/>
      <c r="R84" s="142"/>
      <c r="S84" s="8"/>
      <c r="U84" s="60" t="s">
        <v>159</v>
      </c>
    </row>
    <row r="85" spans="2:21" ht="15">
      <c r="B85" s="8"/>
      <c r="C85" s="114" t="s">
        <v>79</v>
      </c>
      <c r="D85" s="115"/>
      <c r="E85" s="115"/>
      <c r="F85" s="115"/>
      <c r="G85" s="116"/>
      <c r="H85" s="12">
        <v>634</v>
      </c>
      <c r="I85" s="155">
        <v>60</v>
      </c>
      <c r="J85" s="156"/>
      <c r="K85" s="156"/>
      <c r="L85" s="156"/>
      <c r="M85" s="157"/>
      <c r="N85" s="140">
        <v>46</v>
      </c>
      <c r="O85" s="141"/>
      <c r="P85" s="141"/>
      <c r="Q85" s="141"/>
      <c r="R85" s="142"/>
      <c r="S85" s="8"/>
      <c r="U85" s="60" t="s">
        <v>160</v>
      </c>
    </row>
    <row r="86" spans="2:21" ht="15">
      <c r="B86" s="8"/>
      <c r="C86" s="114" t="s">
        <v>80</v>
      </c>
      <c r="D86" s="115"/>
      <c r="E86" s="115"/>
      <c r="F86" s="115"/>
      <c r="G86" s="116"/>
      <c r="H86" s="12">
        <v>635</v>
      </c>
      <c r="I86" s="155">
        <v>162</v>
      </c>
      <c r="J86" s="156"/>
      <c r="K86" s="156"/>
      <c r="L86" s="156"/>
      <c r="M86" s="157"/>
      <c r="N86" s="140">
        <v>131</v>
      </c>
      <c r="O86" s="141"/>
      <c r="P86" s="141"/>
      <c r="Q86" s="141"/>
      <c r="R86" s="142"/>
      <c r="S86" s="8"/>
      <c r="U86" s="60" t="s">
        <v>168</v>
      </c>
    </row>
    <row r="87" spans="2:21" ht="15">
      <c r="B87" s="8"/>
      <c r="C87" s="114" t="s">
        <v>81</v>
      </c>
      <c r="D87" s="115"/>
      <c r="E87" s="115"/>
      <c r="F87" s="115"/>
      <c r="G87" s="116"/>
      <c r="H87" s="12">
        <v>636</v>
      </c>
      <c r="I87" s="155">
        <v>0</v>
      </c>
      <c r="J87" s="156"/>
      <c r="K87" s="156"/>
      <c r="L87" s="156"/>
      <c r="M87" s="157"/>
      <c r="N87" s="140">
        <v>0</v>
      </c>
      <c r="O87" s="141"/>
      <c r="P87" s="141"/>
      <c r="Q87" s="141"/>
      <c r="R87" s="142"/>
      <c r="S87" s="8"/>
      <c r="U87" s="60" t="s">
        <v>152</v>
      </c>
    </row>
    <row r="88" spans="2:21" ht="15">
      <c r="B88" s="8"/>
      <c r="C88" s="114" t="s">
        <v>82</v>
      </c>
      <c r="D88" s="115"/>
      <c r="E88" s="115"/>
      <c r="F88" s="115"/>
      <c r="G88" s="116"/>
      <c r="H88" s="12">
        <v>637</v>
      </c>
      <c r="I88" s="155">
        <v>2</v>
      </c>
      <c r="J88" s="156"/>
      <c r="K88" s="156"/>
      <c r="L88" s="156"/>
      <c r="M88" s="157"/>
      <c r="N88" s="140">
        <v>2</v>
      </c>
      <c r="O88" s="141"/>
      <c r="P88" s="141"/>
      <c r="Q88" s="141"/>
      <c r="R88" s="142"/>
      <c r="S88" s="8"/>
      <c r="U88" s="60" t="s">
        <v>255</v>
      </c>
    </row>
    <row r="89" spans="2:21" ht="15">
      <c r="B89" s="8"/>
      <c r="C89" s="114" t="s">
        <v>83</v>
      </c>
      <c r="D89" s="115"/>
      <c r="E89" s="115"/>
      <c r="F89" s="115"/>
      <c r="G89" s="116"/>
      <c r="H89" s="12">
        <v>638</v>
      </c>
      <c r="I89" s="155">
        <v>211</v>
      </c>
      <c r="J89" s="156"/>
      <c r="K89" s="156"/>
      <c r="L89" s="156"/>
      <c r="M89" s="157"/>
      <c r="N89" s="140">
        <v>6</v>
      </c>
      <c r="O89" s="141"/>
      <c r="P89" s="141"/>
      <c r="Q89" s="141"/>
      <c r="R89" s="142"/>
      <c r="S89" s="8"/>
      <c r="U89" s="60" t="s">
        <v>268</v>
      </c>
    </row>
    <row r="90" spans="2:21" ht="15">
      <c r="B90" s="8"/>
      <c r="C90" s="114" t="s">
        <v>56</v>
      </c>
      <c r="D90" s="115"/>
      <c r="E90" s="115"/>
      <c r="F90" s="115"/>
      <c r="G90" s="116"/>
      <c r="H90" s="12">
        <v>640</v>
      </c>
      <c r="I90" s="155">
        <v>0</v>
      </c>
      <c r="J90" s="156"/>
      <c r="K90" s="156"/>
      <c r="L90" s="156"/>
      <c r="M90" s="157"/>
      <c r="N90" s="140">
        <v>0</v>
      </c>
      <c r="O90" s="141"/>
      <c r="P90" s="141"/>
      <c r="Q90" s="141"/>
      <c r="R90" s="142"/>
      <c r="S90" s="8"/>
      <c r="U90" s="60" t="s">
        <v>152</v>
      </c>
    </row>
    <row r="91" spans="2:21" ht="15">
      <c r="B91" s="8"/>
      <c r="C91" s="114" t="s">
        <v>48</v>
      </c>
      <c r="D91" s="115"/>
      <c r="E91" s="115"/>
      <c r="F91" s="115"/>
      <c r="G91" s="116"/>
      <c r="H91" s="12">
        <v>650</v>
      </c>
      <c r="I91" s="155">
        <v>0</v>
      </c>
      <c r="J91" s="156"/>
      <c r="K91" s="156"/>
      <c r="L91" s="156"/>
      <c r="M91" s="157"/>
      <c r="N91" s="140">
        <v>0</v>
      </c>
      <c r="O91" s="141"/>
      <c r="P91" s="141"/>
      <c r="Q91" s="141"/>
      <c r="R91" s="142"/>
      <c r="S91" s="8"/>
      <c r="U91" s="60" t="s">
        <v>154</v>
      </c>
    </row>
    <row r="92" spans="2:21" ht="15">
      <c r="B92" s="8"/>
      <c r="C92" s="114" t="s">
        <v>49</v>
      </c>
      <c r="D92" s="115"/>
      <c r="E92" s="115"/>
      <c r="F92" s="115"/>
      <c r="G92" s="116"/>
      <c r="H92" s="12">
        <v>660</v>
      </c>
      <c r="I92" s="155">
        <v>0</v>
      </c>
      <c r="J92" s="156"/>
      <c r="K92" s="156"/>
      <c r="L92" s="156"/>
      <c r="M92" s="157"/>
      <c r="N92" s="140">
        <v>0</v>
      </c>
      <c r="O92" s="141"/>
      <c r="P92" s="141"/>
      <c r="Q92" s="141"/>
      <c r="R92" s="142"/>
      <c r="S92" s="8"/>
      <c r="U92" s="60" t="s">
        <v>155</v>
      </c>
    </row>
    <row r="93" spans="2:21" ht="15">
      <c r="B93" s="8"/>
      <c r="C93" s="114" t="s">
        <v>57</v>
      </c>
      <c r="D93" s="115"/>
      <c r="E93" s="115"/>
      <c r="F93" s="115"/>
      <c r="G93" s="116"/>
      <c r="H93" s="12">
        <v>670</v>
      </c>
      <c r="I93" s="155">
        <v>0</v>
      </c>
      <c r="J93" s="156"/>
      <c r="K93" s="156"/>
      <c r="L93" s="156"/>
      <c r="M93" s="157"/>
      <c r="N93" s="140">
        <v>0</v>
      </c>
      <c r="O93" s="141"/>
      <c r="P93" s="141"/>
      <c r="Q93" s="141"/>
      <c r="R93" s="142"/>
      <c r="S93" s="8"/>
      <c r="U93" s="60"/>
    </row>
    <row r="94" spans="2:22" s="25" customFormat="1" ht="15.75">
      <c r="B94" s="24"/>
      <c r="C94" s="188" t="s">
        <v>58</v>
      </c>
      <c r="D94" s="188"/>
      <c r="E94" s="188"/>
      <c r="F94" s="188"/>
      <c r="G94" s="188"/>
      <c r="H94" s="59">
        <v>690</v>
      </c>
      <c r="I94" s="187">
        <f>SUM(I78:M80,I90:M93)</f>
        <v>4419</v>
      </c>
      <c r="J94" s="187"/>
      <c r="K94" s="187"/>
      <c r="L94" s="187"/>
      <c r="M94" s="187"/>
      <c r="N94" s="187">
        <f>SUM(N78:R80,N90:R93)</f>
        <v>2887</v>
      </c>
      <c r="O94" s="187"/>
      <c r="P94" s="187"/>
      <c r="Q94" s="187"/>
      <c r="R94" s="187"/>
      <c r="S94" s="24"/>
      <c r="U94" s="86" t="str">
        <f>IF(I53-I95=0," ",IF(U95&lt;0,CONCATENATE("Пассив баланса на конец отчетного периода меньше актива на ",-U95," тыс.руб."),CONCATENATE("Пассив баланса на конец отчетного периода превышает актив на ",U95," тыс.руб.")))</f>
        <v> </v>
      </c>
      <c r="V94" s="87"/>
    </row>
    <row r="95" spans="2:22" s="25" customFormat="1" ht="15.75">
      <c r="B95" s="24"/>
      <c r="C95" s="188" t="s">
        <v>32</v>
      </c>
      <c r="D95" s="188"/>
      <c r="E95" s="188"/>
      <c r="F95" s="188"/>
      <c r="G95" s="188"/>
      <c r="H95" s="59">
        <v>700</v>
      </c>
      <c r="I95" s="187">
        <f>I68+I76+I94</f>
        <v>3800</v>
      </c>
      <c r="J95" s="187"/>
      <c r="K95" s="187"/>
      <c r="L95" s="187"/>
      <c r="M95" s="187"/>
      <c r="N95" s="187">
        <f>N68+N76+N94</f>
        <v>3818</v>
      </c>
      <c r="O95" s="187"/>
      <c r="P95" s="187"/>
      <c r="Q95" s="187"/>
      <c r="R95" s="187"/>
      <c r="S95" s="24"/>
      <c r="U95" s="88">
        <f>IF(ABS(-I53+I95)&gt;0.9,-I53+I95,0)</f>
        <v>0</v>
      </c>
      <c r="V95" s="88">
        <f>IF(ABS(-N53+N95)&gt;0.9,-N53+N95,0)</f>
        <v>0</v>
      </c>
    </row>
    <row r="96" spans="2:22" ht="15.75" customHeight="1">
      <c r="B96" s="8"/>
      <c r="C96" s="8"/>
      <c r="D96" s="8"/>
      <c r="E96" s="8"/>
      <c r="F96" s="8"/>
      <c r="G96" s="8"/>
      <c r="H96" s="8"/>
      <c r="I96" s="8"/>
      <c r="J96" s="8"/>
      <c r="K96" s="8"/>
      <c r="L96" s="8"/>
      <c r="M96" s="8"/>
      <c r="N96" s="8"/>
      <c r="O96" s="8"/>
      <c r="P96" s="8"/>
      <c r="Q96" s="8"/>
      <c r="R96" s="8"/>
      <c r="S96" s="8"/>
      <c r="V96" s="28" t="str">
        <f>IF(N53-N95=0," ",IF(V95&lt;0,CONCATENATE("Пассив баланса на начало отчетного периода меньше актива на ",-V95," тыс.руб."),CONCATENATE("Пассив баланса на начало отчетного периода превышает актив на ",V95," тыс.руб.")))</f>
        <v> </v>
      </c>
    </row>
    <row r="97" spans="2:19" ht="15">
      <c r="B97" s="8"/>
      <c r="C97" s="215" t="s">
        <v>61</v>
      </c>
      <c r="D97" s="215"/>
      <c r="E97" s="10"/>
      <c r="F97" s="211"/>
      <c r="G97" s="211"/>
      <c r="H97" s="10"/>
      <c r="I97" s="212" t="s">
        <v>275</v>
      </c>
      <c r="J97" s="213"/>
      <c r="K97" s="213"/>
      <c r="L97" s="213"/>
      <c r="M97" s="213"/>
      <c r="N97" s="213"/>
      <c r="O97" s="8"/>
      <c r="P97" s="8"/>
      <c r="Q97" s="8"/>
      <c r="R97" s="8"/>
      <c r="S97" s="8"/>
    </row>
    <row r="98" spans="2:19" s="19" customFormat="1" ht="12">
      <c r="B98" s="20"/>
      <c r="C98" s="21" t="s">
        <v>64</v>
      </c>
      <c r="D98" s="21"/>
      <c r="E98" s="21"/>
      <c r="F98" s="216" t="s">
        <v>63</v>
      </c>
      <c r="G98" s="216"/>
      <c r="H98" s="22"/>
      <c r="I98" s="216" t="s">
        <v>59</v>
      </c>
      <c r="J98" s="216"/>
      <c r="K98" s="216"/>
      <c r="L98" s="216"/>
      <c r="M98" s="216"/>
      <c r="N98" s="216"/>
      <c r="O98" s="20"/>
      <c r="P98" s="20"/>
      <c r="Q98" s="20"/>
      <c r="R98" s="20"/>
      <c r="S98" s="20"/>
    </row>
    <row r="99" spans="2:19" ht="13.5">
      <c r="B99" s="8"/>
      <c r="C99" s="215" t="s">
        <v>62</v>
      </c>
      <c r="D99" s="215"/>
      <c r="E99" s="10"/>
      <c r="F99" s="211"/>
      <c r="G99" s="211"/>
      <c r="H99" s="10"/>
      <c r="I99" s="212" t="s">
        <v>276</v>
      </c>
      <c r="J99" s="213"/>
      <c r="K99" s="213"/>
      <c r="L99" s="213"/>
      <c r="M99" s="213"/>
      <c r="N99" s="213"/>
      <c r="O99" s="8"/>
      <c r="P99" s="8"/>
      <c r="Q99" s="8"/>
      <c r="R99" s="8"/>
      <c r="S99" s="8"/>
    </row>
    <row r="100" spans="2:19" ht="13.5">
      <c r="B100" s="8"/>
      <c r="C100" s="16"/>
      <c r="D100" s="16"/>
      <c r="E100" s="16"/>
      <c r="F100" s="216" t="s">
        <v>63</v>
      </c>
      <c r="G100" s="216"/>
      <c r="H100" s="22"/>
      <c r="I100" s="216" t="s">
        <v>59</v>
      </c>
      <c r="J100" s="216"/>
      <c r="K100" s="216"/>
      <c r="L100" s="216"/>
      <c r="M100" s="216"/>
      <c r="N100" s="216"/>
      <c r="O100" s="8"/>
      <c r="P100" s="8"/>
      <c r="Q100" s="8"/>
      <c r="R100" s="8"/>
      <c r="S100" s="8"/>
    </row>
    <row r="101" spans="2:19" ht="13.5">
      <c r="B101" s="8"/>
      <c r="C101" s="214">
        <f ca="1">TODAY()</f>
        <v>44295</v>
      </c>
      <c r="D101" s="214"/>
      <c r="E101" s="8"/>
      <c r="F101" s="8"/>
      <c r="G101" s="8"/>
      <c r="H101" s="8"/>
      <c r="I101" s="8"/>
      <c r="J101" s="8"/>
      <c r="K101" s="8"/>
      <c r="L101" s="8"/>
      <c r="M101" s="8"/>
      <c r="N101" s="8"/>
      <c r="O101" s="8"/>
      <c r="P101" s="8"/>
      <c r="Q101" s="8"/>
      <c r="R101" s="8"/>
      <c r="S101" s="8"/>
    </row>
    <row r="102" spans="2:19" ht="13.5">
      <c r="B102" s="8"/>
      <c r="C102" s="8"/>
      <c r="D102" s="8"/>
      <c r="E102" s="8"/>
      <c r="F102" s="8"/>
      <c r="G102" s="8"/>
      <c r="H102" s="8"/>
      <c r="I102" s="8"/>
      <c r="J102" s="8"/>
      <c r="K102" s="8"/>
      <c r="L102" s="8"/>
      <c r="M102" s="8"/>
      <c r="N102" s="8"/>
      <c r="O102" s="8"/>
      <c r="P102" s="8"/>
      <c r="Q102" s="8"/>
      <c r="R102" s="8"/>
      <c r="S102" s="8"/>
    </row>
    <row r="103" spans="2:19" ht="6" customHeight="1">
      <c r="B103" s="8"/>
      <c r="C103" s="8"/>
      <c r="D103" s="8"/>
      <c r="E103" s="8"/>
      <c r="F103" s="8"/>
      <c r="G103" s="8"/>
      <c r="H103" s="8"/>
      <c r="I103" s="8"/>
      <c r="J103" s="8"/>
      <c r="K103" s="8"/>
      <c r="L103" s="8"/>
      <c r="M103" s="8"/>
      <c r="N103" s="8"/>
      <c r="O103" s="8"/>
      <c r="P103" s="8"/>
      <c r="Q103" s="8"/>
      <c r="R103" s="8"/>
      <c r="S103" s="8"/>
    </row>
  </sheetData>
  <sheetProtection/>
  <mergeCells count="268">
    <mergeCell ref="U50:V50"/>
    <mergeCell ref="F8:R8"/>
    <mergeCell ref="I20:M20"/>
    <mergeCell ref="I46:M46"/>
    <mergeCell ref="N46:R46"/>
    <mergeCell ref="C48:G48"/>
    <mergeCell ref="I48:M48"/>
    <mergeCell ref="C47:G47"/>
    <mergeCell ref="N47:R47"/>
    <mergeCell ref="C50:G50"/>
    <mergeCell ref="I97:N97"/>
    <mergeCell ref="C94:G94"/>
    <mergeCell ref="I94:M94"/>
    <mergeCell ref="N94:R94"/>
    <mergeCell ref="C95:G95"/>
    <mergeCell ref="I95:M95"/>
    <mergeCell ref="N95:R95"/>
    <mergeCell ref="F99:G99"/>
    <mergeCell ref="I99:N99"/>
    <mergeCell ref="C101:D101"/>
    <mergeCell ref="C97:D97"/>
    <mergeCell ref="C99:D99"/>
    <mergeCell ref="F97:G97"/>
    <mergeCell ref="F98:G98"/>
    <mergeCell ref="F100:G100"/>
    <mergeCell ref="I100:N100"/>
    <mergeCell ref="I98:N98"/>
    <mergeCell ref="C93:G93"/>
    <mergeCell ref="I93:M93"/>
    <mergeCell ref="N93:R93"/>
    <mergeCell ref="C92:G92"/>
    <mergeCell ref="C91:G91"/>
    <mergeCell ref="I91:M91"/>
    <mergeCell ref="N91:R91"/>
    <mergeCell ref="I92:M92"/>
    <mergeCell ref="N92:R92"/>
    <mergeCell ref="C89:G89"/>
    <mergeCell ref="I89:M89"/>
    <mergeCell ref="N89:R89"/>
    <mergeCell ref="C90:G90"/>
    <mergeCell ref="I90:M90"/>
    <mergeCell ref="N90:R90"/>
    <mergeCell ref="C87:G87"/>
    <mergeCell ref="I87:M87"/>
    <mergeCell ref="N87:R87"/>
    <mergeCell ref="C88:G88"/>
    <mergeCell ref="I88:M88"/>
    <mergeCell ref="N88:R88"/>
    <mergeCell ref="C85:G85"/>
    <mergeCell ref="I85:M85"/>
    <mergeCell ref="N85:R85"/>
    <mergeCell ref="C86:G86"/>
    <mergeCell ref="I86:M86"/>
    <mergeCell ref="N86:R86"/>
    <mergeCell ref="C83:G83"/>
    <mergeCell ref="I83:M83"/>
    <mergeCell ref="N83:R83"/>
    <mergeCell ref="C84:G84"/>
    <mergeCell ref="I84:M84"/>
    <mergeCell ref="N84:R84"/>
    <mergeCell ref="C81:G81"/>
    <mergeCell ref="I81:M81"/>
    <mergeCell ref="N81:R81"/>
    <mergeCell ref="C82:G82"/>
    <mergeCell ref="I82:M82"/>
    <mergeCell ref="N82:R82"/>
    <mergeCell ref="C79:G79"/>
    <mergeCell ref="I79:M79"/>
    <mergeCell ref="N79:R79"/>
    <mergeCell ref="C80:G80"/>
    <mergeCell ref="I80:M80"/>
    <mergeCell ref="N80:R80"/>
    <mergeCell ref="C77:G77"/>
    <mergeCell ref="I77:M77"/>
    <mergeCell ref="N77:R77"/>
    <mergeCell ref="C78:G78"/>
    <mergeCell ref="I78:M78"/>
    <mergeCell ref="N78:R78"/>
    <mergeCell ref="C75:G75"/>
    <mergeCell ref="I75:M75"/>
    <mergeCell ref="N75:R75"/>
    <mergeCell ref="C76:G76"/>
    <mergeCell ref="I76:M76"/>
    <mergeCell ref="N76:R76"/>
    <mergeCell ref="C73:G73"/>
    <mergeCell ref="I73:M73"/>
    <mergeCell ref="N73:R73"/>
    <mergeCell ref="C74:G74"/>
    <mergeCell ref="I74:M74"/>
    <mergeCell ref="N74:R74"/>
    <mergeCell ref="C71:G71"/>
    <mergeCell ref="I71:M71"/>
    <mergeCell ref="N71:R71"/>
    <mergeCell ref="C72:G72"/>
    <mergeCell ref="I72:M72"/>
    <mergeCell ref="N72:R72"/>
    <mergeCell ref="C69:G69"/>
    <mergeCell ref="I69:M69"/>
    <mergeCell ref="N69:R69"/>
    <mergeCell ref="C70:G70"/>
    <mergeCell ref="I70:M70"/>
    <mergeCell ref="N70:R70"/>
    <mergeCell ref="C67:G67"/>
    <mergeCell ref="I67:M67"/>
    <mergeCell ref="N67:R67"/>
    <mergeCell ref="C68:G68"/>
    <mergeCell ref="I68:M68"/>
    <mergeCell ref="N68:R68"/>
    <mergeCell ref="C65:G65"/>
    <mergeCell ref="I65:M65"/>
    <mergeCell ref="N65:R65"/>
    <mergeCell ref="C66:G66"/>
    <mergeCell ref="I66:M66"/>
    <mergeCell ref="N66:R66"/>
    <mergeCell ref="C64:G64"/>
    <mergeCell ref="I64:M64"/>
    <mergeCell ref="N64:R64"/>
    <mergeCell ref="C63:G63"/>
    <mergeCell ref="I63:M63"/>
    <mergeCell ref="N63:R63"/>
    <mergeCell ref="C62:G62"/>
    <mergeCell ref="I62:M62"/>
    <mergeCell ref="N62:R62"/>
    <mergeCell ref="I52:M52"/>
    <mergeCell ref="C53:G53"/>
    <mergeCell ref="N60:R60"/>
    <mergeCell ref="I61:M61"/>
    <mergeCell ref="I57:M57"/>
    <mergeCell ref="C60:G60"/>
    <mergeCell ref="I60:M60"/>
    <mergeCell ref="N51:R51"/>
    <mergeCell ref="N50:R50"/>
    <mergeCell ref="H56:H57"/>
    <mergeCell ref="N52:R52"/>
    <mergeCell ref="C59:G59"/>
    <mergeCell ref="O56:R56"/>
    <mergeCell ref="J56:L56"/>
    <mergeCell ref="C51:G51"/>
    <mergeCell ref="I51:M51"/>
    <mergeCell ref="C58:G58"/>
    <mergeCell ref="N53:R53"/>
    <mergeCell ref="C52:G52"/>
    <mergeCell ref="C55:N55"/>
    <mergeCell ref="N61:R61"/>
    <mergeCell ref="N58:R58"/>
    <mergeCell ref="N57:O57"/>
    <mergeCell ref="I59:M59"/>
    <mergeCell ref="N59:R59"/>
    <mergeCell ref="I53:M53"/>
    <mergeCell ref="I58:M58"/>
    <mergeCell ref="C40:G40"/>
    <mergeCell ref="I40:M40"/>
    <mergeCell ref="C41:G41"/>
    <mergeCell ref="C46:G46"/>
    <mergeCell ref="C42:G42"/>
    <mergeCell ref="C61:G61"/>
    <mergeCell ref="C49:G49"/>
    <mergeCell ref="I49:M49"/>
    <mergeCell ref="C56:G57"/>
    <mergeCell ref="N44:R44"/>
    <mergeCell ref="N42:R42"/>
    <mergeCell ref="N45:R45"/>
    <mergeCell ref="C44:G44"/>
    <mergeCell ref="I47:M47"/>
    <mergeCell ref="I50:M50"/>
    <mergeCell ref="I42:M42"/>
    <mergeCell ref="I44:M44"/>
    <mergeCell ref="N48:R48"/>
    <mergeCell ref="N49:R49"/>
    <mergeCell ref="I36:M36"/>
    <mergeCell ref="N36:R36"/>
    <mergeCell ref="C37:G37"/>
    <mergeCell ref="I37:M37"/>
    <mergeCell ref="N37:R37"/>
    <mergeCell ref="C45:G45"/>
    <mergeCell ref="I45:M45"/>
    <mergeCell ref="I41:M41"/>
    <mergeCell ref="I43:M43"/>
    <mergeCell ref="N41:R41"/>
    <mergeCell ref="I39:M39"/>
    <mergeCell ref="C33:G33"/>
    <mergeCell ref="I33:M33"/>
    <mergeCell ref="N40:R40"/>
    <mergeCell ref="N38:R38"/>
    <mergeCell ref="N43:R43"/>
    <mergeCell ref="C43:G43"/>
    <mergeCell ref="C38:G38"/>
    <mergeCell ref="I38:M38"/>
    <mergeCell ref="C36:G36"/>
    <mergeCell ref="N39:R39"/>
    <mergeCell ref="I25:M25"/>
    <mergeCell ref="C31:G31"/>
    <mergeCell ref="I31:M31"/>
    <mergeCell ref="I28:M28"/>
    <mergeCell ref="C30:G30"/>
    <mergeCell ref="C34:G34"/>
    <mergeCell ref="I34:M34"/>
    <mergeCell ref="C39:G39"/>
    <mergeCell ref="C32:G32"/>
    <mergeCell ref="I27:M27"/>
    <mergeCell ref="I26:M26"/>
    <mergeCell ref="N33:R33"/>
    <mergeCell ref="C35:G35"/>
    <mergeCell ref="I35:M35"/>
    <mergeCell ref="N35:R35"/>
    <mergeCell ref="I32:M32"/>
    <mergeCell ref="N32:R32"/>
    <mergeCell ref="N34:R34"/>
    <mergeCell ref="U5:V5"/>
    <mergeCell ref="U6:V6"/>
    <mergeCell ref="C5:R5"/>
    <mergeCell ref="C23:G23"/>
    <mergeCell ref="F12:R12"/>
    <mergeCell ref="I30:M30"/>
    <mergeCell ref="C29:G29"/>
    <mergeCell ref="I29:M29"/>
    <mergeCell ref="C26:G26"/>
    <mergeCell ref="C27:G27"/>
    <mergeCell ref="I21:M21"/>
    <mergeCell ref="N22:R22"/>
    <mergeCell ref="C28:G28"/>
    <mergeCell ref="N31:R31"/>
    <mergeCell ref="N29:R29"/>
    <mergeCell ref="N30:R30"/>
    <mergeCell ref="N25:R25"/>
    <mergeCell ref="N26:R26"/>
    <mergeCell ref="N27:R27"/>
    <mergeCell ref="N28:R28"/>
    <mergeCell ref="C11:E11"/>
    <mergeCell ref="N20:O20"/>
    <mergeCell ref="N23:R23"/>
    <mergeCell ref="I22:M22"/>
    <mergeCell ref="C21:G21"/>
    <mergeCell ref="C25:G25"/>
    <mergeCell ref="N21:R21"/>
    <mergeCell ref="C22:G22"/>
    <mergeCell ref="I24:M24"/>
    <mergeCell ref="I23:M23"/>
    <mergeCell ref="N17:R17"/>
    <mergeCell ref="C7:H7"/>
    <mergeCell ref="J19:L19"/>
    <mergeCell ref="H19:H20"/>
    <mergeCell ref="C24:G24"/>
    <mergeCell ref="N24:R24"/>
    <mergeCell ref="N15:R15"/>
    <mergeCell ref="C13:E13"/>
    <mergeCell ref="F11:R11"/>
    <mergeCell ref="C10:E10"/>
    <mergeCell ref="I15:M15"/>
    <mergeCell ref="I17:M17"/>
    <mergeCell ref="I16:M16"/>
    <mergeCell ref="O19:R19"/>
    <mergeCell ref="N16:R16"/>
    <mergeCell ref="W3:AA5"/>
    <mergeCell ref="W6:AA8"/>
    <mergeCell ref="G6:I6"/>
    <mergeCell ref="I3:R3"/>
    <mergeCell ref="C19:G20"/>
    <mergeCell ref="C2:R2"/>
    <mergeCell ref="F13:R13"/>
    <mergeCell ref="F14:R14"/>
    <mergeCell ref="F10:R10"/>
    <mergeCell ref="C8:E8"/>
    <mergeCell ref="M4:R4"/>
    <mergeCell ref="C14:E14"/>
    <mergeCell ref="F9:R9"/>
    <mergeCell ref="C9:E9"/>
    <mergeCell ref="C12:E12"/>
  </mergeCells>
  <conditionalFormatting sqref="V53 V95">
    <cfRule type="expression" priority="1" dxfId="3" stopIfTrue="1">
      <formula>ABS($V$53)&gt;0.9</formula>
    </cfRule>
  </conditionalFormatting>
  <conditionalFormatting sqref="U53 U95">
    <cfRule type="expression" priority="2" dxfId="3" stopIfTrue="1">
      <formula>ABS($U$53)&gt;0.9</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tabColor indexed="40"/>
    <pageSetUpPr fitToPage="1"/>
  </sheetPr>
  <dimension ref="B1:AD67"/>
  <sheetViews>
    <sheetView zoomScaleSheetLayoutView="100" workbookViewId="0" topLeftCell="A5">
      <selection activeCell="J59" sqref="J59:N59"/>
    </sheetView>
  </sheetViews>
  <sheetFormatPr defaultColWidth="9.140625" defaultRowHeight="15"/>
  <cols>
    <col min="1" max="2" width="0.85546875" style="38" customWidth="1"/>
    <col min="3" max="4" width="9.8515625" style="38" customWidth="1"/>
    <col min="5" max="5" width="15.7109375" style="38" customWidth="1"/>
    <col min="6" max="6" width="11.8515625" style="38" customWidth="1"/>
    <col min="7" max="8" width="2.00390625" style="38" customWidth="1"/>
    <col min="9" max="9" width="6.7109375" style="38" customWidth="1"/>
    <col min="10" max="10" width="2.8515625" style="38" customWidth="1"/>
    <col min="11" max="11" width="4.7109375" style="38" customWidth="1"/>
    <col min="12" max="12" width="3.421875" style="38" customWidth="1"/>
    <col min="13" max="13" width="1.28515625" style="55" customWidth="1"/>
    <col min="14" max="14" width="8.28125" style="38" customWidth="1"/>
    <col min="15" max="15" width="2.8515625" style="38" customWidth="1"/>
    <col min="16" max="16" width="4.7109375" style="38" customWidth="1"/>
    <col min="17" max="17" width="3.421875" style="38" customWidth="1"/>
    <col min="18" max="18" width="1.421875" style="38" customWidth="1"/>
    <col min="19" max="19" width="8.28125" style="38" customWidth="1"/>
    <col min="20" max="21" width="0.85546875" style="38" customWidth="1"/>
    <col min="22" max="22" width="18.7109375" style="38" bestFit="1" customWidth="1"/>
    <col min="23" max="23" width="4.140625" style="38" customWidth="1"/>
    <col min="24" max="16384" width="9.140625" style="38" customWidth="1"/>
  </cols>
  <sheetData>
    <row r="1" s="1" customFormat="1" ht="6" customHeight="1">
      <c r="M1" s="46"/>
    </row>
    <row r="2" spans="2:20" s="1" customFormat="1" ht="6" customHeight="1">
      <c r="B2" s="2"/>
      <c r="C2" s="3"/>
      <c r="D2" s="3"/>
      <c r="E2" s="3"/>
      <c r="F2" s="3"/>
      <c r="G2" s="3"/>
      <c r="H2" s="3"/>
      <c r="I2" s="4"/>
      <c r="J2" s="2"/>
      <c r="K2" s="2"/>
      <c r="L2" s="2"/>
      <c r="M2" s="52"/>
      <c r="N2" s="2"/>
      <c r="O2" s="2"/>
      <c r="P2" s="2"/>
      <c r="Q2" s="2"/>
      <c r="R2" s="2"/>
      <c r="S2" s="2"/>
      <c r="T2" s="2"/>
    </row>
    <row r="3" spans="2:20" s="1" customFormat="1" ht="74.25" customHeight="1">
      <c r="B3" s="2"/>
      <c r="C3" s="3"/>
      <c r="D3" s="3"/>
      <c r="E3" s="3"/>
      <c r="F3" s="3"/>
      <c r="G3" s="3"/>
      <c r="H3" s="3"/>
      <c r="I3" s="2"/>
      <c r="J3" s="2"/>
      <c r="K3" s="287" t="s">
        <v>252</v>
      </c>
      <c r="L3" s="287"/>
      <c r="M3" s="287"/>
      <c r="N3" s="287"/>
      <c r="O3" s="287"/>
      <c r="P3" s="287"/>
      <c r="Q3" s="287"/>
      <c r="R3" s="287"/>
      <c r="S3" s="287"/>
      <c r="T3" s="2"/>
    </row>
    <row r="4" spans="2:20" s="1" customFormat="1" ht="15" customHeight="1">
      <c r="B4" s="2"/>
      <c r="C4" s="2"/>
      <c r="D4" s="2"/>
      <c r="E4" s="2"/>
      <c r="F4" s="2"/>
      <c r="G4" s="2"/>
      <c r="H4" s="2"/>
      <c r="I4" s="2"/>
      <c r="J4" s="2"/>
      <c r="K4" s="2"/>
      <c r="L4" s="2"/>
      <c r="M4" s="52"/>
      <c r="N4" s="2"/>
      <c r="O4" s="2"/>
      <c r="P4" s="2"/>
      <c r="Q4" s="222" t="s">
        <v>253</v>
      </c>
      <c r="R4" s="222"/>
      <c r="S4" s="222"/>
      <c r="T4" s="2"/>
    </row>
    <row r="5" spans="2:20" s="1" customFormat="1" ht="29.25" customHeight="1">
      <c r="B5" s="2"/>
      <c r="C5" s="173" t="s">
        <v>84</v>
      </c>
      <c r="D5" s="173"/>
      <c r="E5" s="173"/>
      <c r="F5" s="173"/>
      <c r="G5" s="173"/>
      <c r="H5" s="173"/>
      <c r="I5" s="173"/>
      <c r="J5" s="173"/>
      <c r="K5" s="173"/>
      <c r="L5" s="173"/>
      <c r="M5" s="173"/>
      <c r="N5" s="173"/>
      <c r="O5" s="173"/>
      <c r="P5" s="173"/>
      <c r="Q5" s="173"/>
      <c r="R5" s="173"/>
      <c r="S5" s="173"/>
      <c r="T5" s="2"/>
    </row>
    <row r="6" spans="2:20" s="30" customFormat="1" ht="15" customHeight="1">
      <c r="B6" s="31"/>
      <c r="C6" s="47"/>
      <c r="D6" s="47"/>
      <c r="E6" s="48" t="s">
        <v>85</v>
      </c>
      <c r="F6" s="49" t="str">
        <f>'прил 1'!W9</f>
        <v>январь</v>
      </c>
      <c r="G6" s="50" t="s">
        <v>122</v>
      </c>
      <c r="H6" s="238" t="str">
        <f>'прил 1'!X9</f>
        <v>декабрь</v>
      </c>
      <c r="I6" s="238"/>
      <c r="J6" s="237">
        <f>'прил 1'!I20</f>
        <v>44196</v>
      </c>
      <c r="K6" s="237"/>
      <c r="L6" s="237"/>
      <c r="M6" s="237"/>
      <c r="N6" s="237"/>
      <c r="O6" s="47"/>
      <c r="P6" s="51"/>
      <c r="Q6" s="51"/>
      <c r="R6" s="51"/>
      <c r="S6" s="51"/>
      <c r="T6" s="31"/>
    </row>
    <row r="7" spans="2:20" s="30" customFormat="1" ht="13.5">
      <c r="B7" s="31"/>
      <c r="C7" s="239"/>
      <c r="D7" s="240"/>
      <c r="E7" s="240"/>
      <c r="F7" s="240"/>
      <c r="G7" s="240"/>
      <c r="H7" s="240"/>
      <c r="I7" s="240"/>
      <c r="J7" s="31"/>
      <c r="K7" s="31"/>
      <c r="L7" s="31"/>
      <c r="M7" s="53"/>
      <c r="N7" s="31"/>
      <c r="O7" s="31"/>
      <c r="P7" s="31"/>
      <c r="Q7" s="31"/>
      <c r="R7" s="31"/>
      <c r="S7" s="31"/>
      <c r="T7" s="31"/>
    </row>
    <row r="8" spans="2:20" s="30" customFormat="1" ht="15" customHeight="1">
      <c r="B8" s="31"/>
      <c r="C8" s="228" t="s">
        <v>1</v>
      </c>
      <c r="D8" s="229"/>
      <c r="E8" s="230"/>
      <c r="F8" s="228" t="str">
        <f>IF('прил 1'!F8=0," ",'прил 1'!F8)</f>
        <v>ОАО "Лидская обувная фабрика"</v>
      </c>
      <c r="G8" s="229"/>
      <c r="H8" s="229"/>
      <c r="I8" s="229"/>
      <c r="J8" s="229"/>
      <c r="K8" s="229"/>
      <c r="L8" s="229"/>
      <c r="M8" s="229"/>
      <c r="N8" s="229"/>
      <c r="O8" s="229"/>
      <c r="P8" s="229"/>
      <c r="Q8" s="229"/>
      <c r="R8" s="229"/>
      <c r="S8" s="230"/>
      <c r="T8" s="31"/>
    </row>
    <row r="9" spans="2:20" s="30" customFormat="1" ht="15" customHeight="1">
      <c r="B9" s="31"/>
      <c r="C9" s="228" t="s">
        <v>2</v>
      </c>
      <c r="D9" s="229"/>
      <c r="E9" s="230"/>
      <c r="F9" s="228">
        <f>IF('прил 1'!F9=0," ",'прил 1'!F9)</f>
        <v>500015698</v>
      </c>
      <c r="G9" s="229"/>
      <c r="H9" s="229"/>
      <c r="I9" s="229"/>
      <c r="J9" s="229"/>
      <c r="K9" s="229"/>
      <c r="L9" s="229"/>
      <c r="M9" s="229"/>
      <c r="N9" s="229"/>
      <c r="O9" s="229"/>
      <c r="P9" s="229"/>
      <c r="Q9" s="229"/>
      <c r="R9" s="229"/>
      <c r="S9" s="230"/>
      <c r="T9" s="31"/>
    </row>
    <row r="10" spans="2:20" s="30" customFormat="1" ht="15" customHeight="1">
      <c r="B10" s="31"/>
      <c r="C10" s="228" t="s">
        <v>3</v>
      </c>
      <c r="D10" s="229"/>
      <c r="E10" s="230"/>
      <c r="F10" s="228" t="str">
        <f>IF('прил 1'!F10=0," ",'прил 1'!F10)</f>
        <v>производство обуви</v>
      </c>
      <c r="G10" s="229"/>
      <c r="H10" s="229"/>
      <c r="I10" s="229"/>
      <c r="J10" s="229"/>
      <c r="K10" s="229"/>
      <c r="L10" s="229"/>
      <c r="M10" s="229"/>
      <c r="N10" s="229"/>
      <c r="O10" s="229"/>
      <c r="P10" s="229"/>
      <c r="Q10" s="229"/>
      <c r="R10" s="229"/>
      <c r="S10" s="230"/>
      <c r="T10" s="31"/>
    </row>
    <row r="11" spans="2:20" s="30" customFormat="1" ht="15" customHeight="1">
      <c r="B11" s="31"/>
      <c r="C11" s="228" t="s">
        <v>4</v>
      </c>
      <c r="D11" s="229"/>
      <c r="E11" s="230"/>
      <c r="F11" s="228" t="str">
        <f>IF('прил 1'!F11=0," ",'прил 1'!F11)</f>
        <v>частная, с долей государства</v>
      </c>
      <c r="G11" s="229"/>
      <c r="H11" s="229"/>
      <c r="I11" s="229"/>
      <c r="J11" s="229"/>
      <c r="K11" s="229"/>
      <c r="L11" s="229"/>
      <c r="M11" s="229"/>
      <c r="N11" s="229"/>
      <c r="O11" s="229"/>
      <c r="P11" s="229"/>
      <c r="Q11" s="229"/>
      <c r="R11" s="229"/>
      <c r="S11" s="230"/>
      <c r="T11" s="31"/>
    </row>
    <row r="12" spans="2:20" s="30" customFormat="1" ht="15" customHeight="1">
      <c r="B12" s="31"/>
      <c r="C12" s="228" t="s">
        <v>5</v>
      </c>
      <c r="D12" s="229"/>
      <c r="E12" s="230"/>
      <c r="F12" s="228" t="str">
        <f>IF('прил 1'!F12=0," ",'прил 1'!F12)</f>
        <v>концерн "Беллегпром"</v>
      </c>
      <c r="G12" s="229"/>
      <c r="H12" s="229"/>
      <c r="I12" s="229"/>
      <c r="J12" s="229"/>
      <c r="K12" s="229"/>
      <c r="L12" s="229"/>
      <c r="M12" s="229"/>
      <c r="N12" s="229"/>
      <c r="O12" s="229"/>
      <c r="P12" s="229"/>
      <c r="Q12" s="229"/>
      <c r="R12" s="229"/>
      <c r="S12" s="230"/>
      <c r="T12" s="31"/>
    </row>
    <row r="13" spans="2:20" s="30" customFormat="1" ht="15" customHeight="1">
      <c r="B13" s="31"/>
      <c r="C13" s="228" t="s">
        <v>6</v>
      </c>
      <c r="D13" s="229"/>
      <c r="E13" s="230"/>
      <c r="F13" s="228" t="str">
        <f>IF('прил 1'!F13=0," ",'прил 1'!F13)</f>
        <v>тыс. руб.</v>
      </c>
      <c r="G13" s="229"/>
      <c r="H13" s="229"/>
      <c r="I13" s="229"/>
      <c r="J13" s="229"/>
      <c r="K13" s="229"/>
      <c r="L13" s="229"/>
      <c r="M13" s="229"/>
      <c r="N13" s="229"/>
      <c r="O13" s="229"/>
      <c r="P13" s="229"/>
      <c r="Q13" s="229"/>
      <c r="R13" s="229"/>
      <c r="S13" s="230"/>
      <c r="T13" s="31"/>
    </row>
    <row r="14" spans="2:20" s="30" customFormat="1" ht="13.5">
      <c r="B14" s="31"/>
      <c r="C14" s="228" t="s">
        <v>7</v>
      </c>
      <c r="D14" s="229"/>
      <c r="E14" s="230"/>
      <c r="F14" s="228" t="str">
        <f>IF('прил 1'!F14=0," ",'прил 1'!F14)</f>
        <v>231300 г. Лида ул. Фабричная,6</v>
      </c>
      <c r="G14" s="229"/>
      <c r="H14" s="229"/>
      <c r="I14" s="229"/>
      <c r="J14" s="229"/>
      <c r="K14" s="229"/>
      <c r="L14" s="229"/>
      <c r="M14" s="229"/>
      <c r="N14" s="229"/>
      <c r="O14" s="229"/>
      <c r="P14" s="229"/>
      <c r="Q14" s="229"/>
      <c r="R14" s="229"/>
      <c r="S14" s="230"/>
      <c r="T14" s="31"/>
    </row>
    <row r="15" spans="2:20" s="1" customFormat="1" ht="15">
      <c r="B15" s="2"/>
      <c r="C15" s="2"/>
      <c r="D15" s="2"/>
      <c r="E15" s="2"/>
      <c r="F15" s="2"/>
      <c r="G15" s="2"/>
      <c r="H15" s="2"/>
      <c r="I15" s="2"/>
      <c r="J15" s="2"/>
      <c r="K15" s="2"/>
      <c r="L15" s="2"/>
      <c r="M15" s="52"/>
      <c r="N15" s="2"/>
      <c r="O15" s="2"/>
      <c r="P15" s="2"/>
      <c r="Q15" s="2"/>
      <c r="R15" s="2"/>
      <c r="S15" s="2"/>
      <c r="T15" s="2"/>
    </row>
    <row r="16" spans="2:20" s="30" customFormat="1" ht="27">
      <c r="B16" s="31"/>
      <c r="C16" s="255" t="s">
        <v>86</v>
      </c>
      <c r="D16" s="256"/>
      <c r="E16" s="256"/>
      <c r="F16" s="256"/>
      <c r="G16" s="256"/>
      <c r="H16" s="257"/>
      <c r="I16" s="261" t="s">
        <v>12</v>
      </c>
      <c r="J16" s="70" t="s">
        <v>87</v>
      </c>
      <c r="K16" s="267" t="str">
        <f>F6</f>
        <v>январь</v>
      </c>
      <c r="L16" s="267"/>
      <c r="M16" s="71" t="s">
        <v>122</v>
      </c>
      <c r="N16" s="72" t="str">
        <f>H6</f>
        <v>декабрь</v>
      </c>
      <c r="O16" s="70" t="s">
        <v>87</v>
      </c>
      <c r="P16" s="267" t="str">
        <f>F6</f>
        <v>январь</v>
      </c>
      <c r="Q16" s="267"/>
      <c r="R16" s="73" t="s">
        <v>122</v>
      </c>
      <c r="S16" s="74" t="str">
        <f>H6</f>
        <v>декабрь</v>
      </c>
      <c r="T16" s="31"/>
    </row>
    <row r="17" spans="2:20" s="30" customFormat="1" ht="13.5">
      <c r="B17" s="31"/>
      <c r="C17" s="258"/>
      <c r="D17" s="259"/>
      <c r="E17" s="259"/>
      <c r="F17" s="259"/>
      <c r="G17" s="259"/>
      <c r="H17" s="260"/>
      <c r="I17" s="262"/>
      <c r="J17" s="268">
        <f>J6</f>
        <v>44196</v>
      </c>
      <c r="K17" s="269"/>
      <c r="L17" s="269"/>
      <c r="M17" s="269"/>
      <c r="N17" s="269"/>
      <c r="O17" s="268">
        <f>DATE(YEAR(J17),MONTH(0),DAY(0))</f>
        <v>43830</v>
      </c>
      <c r="P17" s="269"/>
      <c r="Q17" s="269"/>
      <c r="R17" s="269"/>
      <c r="S17" s="288"/>
      <c r="T17" s="31"/>
    </row>
    <row r="18" spans="2:20" s="30" customFormat="1" ht="13.5">
      <c r="B18" s="31"/>
      <c r="C18" s="263">
        <v>1</v>
      </c>
      <c r="D18" s="264"/>
      <c r="E18" s="264"/>
      <c r="F18" s="264"/>
      <c r="G18" s="264"/>
      <c r="H18" s="265"/>
      <c r="I18" s="32">
        <v>2</v>
      </c>
      <c r="J18" s="263">
        <v>3</v>
      </c>
      <c r="K18" s="264"/>
      <c r="L18" s="264"/>
      <c r="M18" s="264"/>
      <c r="N18" s="265"/>
      <c r="O18" s="263">
        <v>4</v>
      </c>
      <c r="P18" s="264"/>
      <c r="Q18" s="264"/>
      <c r="R18" s="264"/>
      <c r="S18" s="265"/>
      <c r="T18" s="31"/>
    </row>
    <row r="19" spans="2:22" s="30" customFormat="1" ht="13.5">
      <c r="B19" s="31"/>
      <c r="C19" s="243" t="s">
        <v>88</v>
      </c>
      <c r="D19" s="244"/>
      <c r="E19" s="244"/>
      <c r="F19" s="244"/>
      <c r="G19" s="244"/>
      <c r="H19" s="245"/>
      <c r="I19" s="33" t="s">
        <v>89</v>
      </c>
      <c r="J19" s="246">
        <v>6385</v>
      </c>
      <c r="K19" s="247"/>
      <c r="L19" s="247"/>
      <c r="M19" s="247"/>
      <c r="N19" s="248"/>
      <c r="O19" s="246">
        <v>5900</v>
      </c>
      <c r="P19" s="247"/>
      <c r="Q19" s="247"/>
      <c r="R19" s="247"/>
      <c r="S19" s="248"/>
      <c r="T19" s="31"/>
      <c r="V19" s="60" t="s">
        <v>261</v>
      </c>
    </row>
    <row r="20" spans="2:22" s="30" customFormat="1" ht="27" customHeight="1">
      <c r="B20" s="31"/>
      <c r="C20" s="228" t="s">
        <v>90</v>
      </c>
      <c r="D20" s="229"/>
      <c r="E20" s="229"/>
      <c r="F20" s="229"/>
      <c r="G20" s="229"/>
      <c r="H20" s="230"/>
      <c r="I20" s="34" t="s">
        <v>91</v>
      </c>
      <c r="J20" s="231">
        <v>5027</v>
      </c>
      <c r="K20" s="232"/>
      <c r="L20" s="232"/>
      <c r="M20" s="232"/>
      <c r="N20" s="233"/>
      <c r="O20" s="231">
        <v>4796</v>
      </c>
      <c r="P20" s="232"/>
      <c r="Q20" s="232"/>
      <c r="R20" s="232"/>
      <c r="S20" s="233"/>
      <c r="T20" s="31"/>
      <c r="V20" s="60" t="s">
        <v>257</v>
      </c>
    </row>
    <row r="21" spans="2:20" s="30" customFormat="1" ht="13.5">
      <c r="B21" s="31"/>
      <c r="C21" s="228" t="s">
        <v>246</v>
      </c>
      <c r="D21" s="229"/>
      <c r="E21" s="229"/>
      <c r="F21" s="229"/>
      <c r="G21" s="229"/>
      <c r="H21" s="230"/>
      <c r="I21" s="34" t="s">
        <v>92</v>
      </c>
      <c r="J21" s="252">
        <f>J19-J20</f>
        <v>1358</v>
      </c>
      <c r="K21" s="253"/>
      <c r="L21" s="253"/>
      <c r="M21" s="253"/>
      <c r="N21" s="254"/>
      <c r="O21" s="252">
        <f>O19-O20</f>
        <v>1104</v>
      </c>
      <c r="P21" s="253"/>
      <c r="Q21" s="253"/>
      <c r="R21" s="253"/>
      <c r="S21" s="254"/>
      <c r="T21" s="31"/>
    </row>
    <row r="22" spans="2:22" s="30" customFormat="1" ht="13.5">
      <c r="B22" s="31"/>
      <c r="C22" s="228" t="s">
        <v>93</v>
      </c>
      <c r="D22" s="229"/>
      <c r="E22" s="229"/>
      <c r="F22" s="229"/>
      <c r="G22" s="229"/>
      <c r="H22" s="230"/>
      <c r="I22" s="34" t="s">
        <v>94</v>
      </c>
      <c r="J22" s="231">
        <v>788</v>
      </c>
      <c r="K22" s="232"/>
      <c r="L22" s="232"/>
      <c r="M22" s="232"/>
      <c r="N22" s="233"/>
      <c r="O22" s="231">
        <v>686</v>
      </c>
      <c r="P22" s="232"/>
      <c r="Q22" s="232"/>
      <c r="R22" s="232"/>
      <c r="S22" s="233"/>
      <c r="T22" s="31"/>
      <c r="V22" s="60" t="s">
        <v>258</v>
      </c>
    </row>
    <row r="23" spans="2:22" s="30" customFormat="1" ht="13.5">
      <c r="B23" s="31"/>
      <c r="C23" s="228" t="s">
        <v>95</v>
      </c>
      <c r="D23" s="229"/>
      <c r="E23" s="229"/>
      <c r="F23" s="229"/>
      <c r="G23" s="229"/>
      <c r="H23" s="230"/>
      <c r="I23" s="34" t="s">
        <v>96</v>
      </c>
      <c r="J23" s="231">
        <v>361</v>
      </c>
      <c r="K23" s="232"/>
      <c r="L23" s="232"/>
      <c r="M23" s="232"/>
      <c r="N23" s="233"/>
      <c r="O23" s="231">
        <v>404</v>
      </c>
      <c r="P23" s="232"/>
      <c r="Q23" s="232"/>
      <c r="R23" s="232"/>
      <c r="S23" s="233"/>
      <c r="T23" s="31"/>
      <c r="V23" s="60" t="s">
        <v>259</v>
      </c>
    </row>
    <row r="24" spans="2:20" s="30" customFormat="1" ht="27" customHeight="1">
      <c r="B24" s="31"/>
      <c r="C24" s="228" t="s">
        <v>247</v>
      </c>
      <c r="D24" s="229"/>
      <c r="E24" s="229"/>
      <c r="F24" s="229"/>
      <c r="G24" s="229"/>
      <c r="H24" s="230"/>
      <c r="I24" s="34" t="s">
        <v>97</v>
      </c>
      <c r="J24" s="252">
        <f>J21-J22-J23</f>
        <v>209</v>
      </c>
      <c r="K24" s="253"/>
      <c r="L24" s="253"/>
      <c r="M24" s="253"/>
      <c r="N24" s="254"/>
      <c r="O24" s="252">
        <f>O21-O22-O23</f>
        <v>14</v>
      </c>
      <c r="P24" s="253"/>
      <c r="Q24" s="253"/>
      <c r="R24" s="253"/>
      <c r="S24" s="254"/>
      <c r="T24" s="31"/>
    </row>
    <row r="25" spans="2:22" s="30" customFormat="1" ht="13.5">
      <c r="B25" s="31"/>
      <c r="C25" s="228" t="s">
        <v>98</v>
      </c>
      <c r="D25" s="229"/>
      <c r="E25" s="229"/>
      <c r="F25" s="229"/>
      <c r="G25" s="229"/>
      <c r="H25" s="230"/>
      <c r="I25" s="34" t="s">
        <v>99</v>
      </c>
      <c r="J25" s="234">
        <v>330</v>
      </c>
      <c r="K25" s="235"/>
      <c r="L25" s="235"/>
      <c r="M25" s="235"/>
      <c r="N25" s="236"/>
      <c r="O25" s="234">
        <v>235</v>
      </c>
      <c r="P25" s="235"/>
      <c r="Q25" s="235"/>
      <c r="R25" s="235"/>
      <c r="S25" s="236"/>
      <c r="T25" s="31"/>
      <c r="V25" s="60" t="s">
        <v>260</v>
      </c>
    </row>
    <row r="26" spans="2:22" s="30" customFormat="1" ht="13.5">
      <c r="B26" s="31"/>
      <c r="C26" s="228" t="s">
        <v>100</v>
      </c>
      <c r="D26" s="229"/>
      <c r="E26" s="229"/>
      <c r="F26" s="229"/>
      <c r="G26" s="229"/>
      <c r="H26" s="230"/>
      <c r="I26" s="34" t="s">
        <v>101</v>
      </c>
      <c r="J26" s="231">
        <v>584</v>
      </c>
      <c r="K26" s="232"/>
      <c r="L26" s="232"/>
      <c r="M26" s="232"/>
      <c r="N26" s="233"/>
      <c r="O26" s="231">
        <v>570</v>
      </c>
      <c r="P26" s="232"/>
      <c r="Q26" s="232"/>
      <c r="R26" s="232"/>
      <c r="S26" s="233"/>
      <c r="T26" s="31"/>
      <c r="V26" s="60" t="s">
        <v>262</v>
      </c>
    </row>
    <row r="27" spans="2:20" s="30" customFormat="1" ht="13.5">
      <c r="B27" s="31"/>
      <c r="C27" s="228" t="s">
        <v>248</v>
      </c>
      <c r="D27" s="229"/>
      <c r="E27" s="229"/>
      <c r="F27" s="229"/>
      <c r="G27" s="229"/>
      <c r="H27" s="230"/>
      <c r="I27" s="34" t="s">
        <v>102</v>
      </c>
      <c r="J27" s="252">
        <f>J24+J25-J26</f>
        <v>-45</v>
      </c>
      <c r="K27" s="253"/>
      <c r="L27" s="253"/>
      <c r="M27" s="253"/>
      <c r="N27" s="254"/>
      <c r="O27" s="252">
        <f>O24+O25-O26</f>
        <v>-321</v>
      </c>
      <c r="P27" s="253"/>
      <c r="Q27" s="253"/>
      <c r="R27" s="253"/>
      <c r="S27" s="254"/>
      <c r="T27" s="31"/>
    </row>
    <row r="28" spans="2:22" s="30" customFormat="1" ht="13.5">
      <c r="B28" s="31"/>
      <c r="C28" s="241" t="s">
        <v>103</v>
      </c>
      <c r="D28" s="242"/>
      <c r="E28" s="242"/>
      <c r="F28" s="242"/>
      <c r="G28" s="242"/>
      <c r="H28" s="285"/>
      <c r="I28" s="35">
        <v>100</v>
      </c>
      <c r="J28" s="249">
        <f>SUM(J30:N33)</f>
        <v>79</v>
      </c>
      <c r="K28" s="250"/>
      <c r="L28" s="250"/>
      <c r="M28" s="250"/>
      <c r="N28" s="251"/>
      <c r="O28" s="249">
        <f>SUM(O30:S33)</f>
        <v>99</v>
      </c>
      <c r="P28" s="250"/>
      <c r="Q28" s="250"/>
      <c r="R28" s="250"/>
      <c r="S28" s="251"/>
      <c r="T28" s="31"/>
      <c r="V28" s="60" t="s">
        <v>263</v>
      </c>
    </row>
    <row r="29" spans="2:22" s="30" customFormat="1" ht="13.5">
      <c r="B29" s="31"/>
      <c r="C29" s="241" t="s">
        <v>66</v>
      </c>
      <c r="D29" s="242"/>
      <c r="E29" s="242"/>
      <c r="F29" s="242"/>
      <c r="G29" s="242"/>
      <c r="H29" s="242"/>
      <c r="I29" s="35"/>
      <c r="J29" s="250"/>
      <c r="K29" s="250"/>
      <c r="L29" s="250"/>
      <c r="M29" s="250"/>
      <c r="N29" s="250"/>
      <c r="O29" s="249"/>
      <c r="P29" s="250"/>
      <c r="Q29" s="250"/>
      <c r="R29" s="250"/>
      <c r="S29" s="251"/>
      <c r="T29" s="31"/>
      <c r="V29" s="68"/>
    </row>
    <row r="30" spans="2:22" s="30" customFormat="1" ht="27" customHeight="1">
      <c r="B30" s="31"/>
      <c r="C30" s="243" t="s">
        <v>104</v>
      </c>
      <c r="D30" s="244"/>
      <c r="E30" s="244"/>
      <c r="F30" s="244"/>
      <c r="G30" s="244"/>
      <c r="H30" s="244"/>
      <c r="I30" s="36">
        <v>101</v>
      </c>
      <c r="J30" s="247">
        <v>1</v>
      </c>
      <c r="K30" s="247"/>
      <c r="L30" s="247"/>
      <c r="M30" s="247"/>
      <c r="N30" s="247"/>
      <c r="O30" s="246">
        <v>15</v>
      </c>
      <c r="P30" s="247"/>
      <c r="Q30" s="247"/>
      <c r="R30" s="247"/>
      <c r="S30" s="248"/>
      <c r="T30" s="31"/>
      <c r="V30" s="68"/>
    </row>
    <row r="31" spans="2:22" s="30" customFormat="1" ht="27" customHeight="1">
      <c r="B31" s="31"/>
      <c r="C31" s="243" t="s">
        <v>245</v>
      </c>
      <c r="D31" s="244"/>
      <c r="E31" s="244"/>
      <c r="F31" s="244"/>
      <c r="G31" s="244"/>
      <c r="H31" s="245"/>
      <c r="I31" s="36">
        <v>102</v>
      </c>
      <c r="J31" s="246">
        <v>1</v>
      </c>
      <c r="K31" s="247"/>
      <c r="L31" s="247"/>
      <c r="M31" s="247"/>
      <c r="N31" s="248"/>
      <c r="O31" s="246">
        <v>1</v>
      </c>
      <c r="P31" s="247"/>
      <c r="Q31" s="247"/>
      <c r="R31" s="247"/>
      <c r="S31" s="248"/>
      <c r="T31" s="31"/>
      <c r="V31" s="69"/>
    </row>
    <row r="32" spans="2:22" s="30" customFormat="1" ht="13.5">
      <c r="B32" s="31"/>
      <c r="C32" s="228" t="s">
        <v>105</v>
      </c>
      <c r="D32" s="229"/>
      <c r="E32" s="229"/>
      <c r="F32" s="229"/>
      <c r="G32" s="229"/>
      <c r="H32" s="230"/>
      <c r="I32" s="37">
        <v>103</v>
      </c>
      <c r="J32" s="234">
        <v>0</v>
      </c>
      <c r="K32" s="235"/>
      <c r="L32" s="235"/>
      <c r="M32" s="235"/>
      <c r="N32" s="236"/>
      <c r="O32" s="234">
        <v>0</v>
      </c>
      <c r="P32" s="235"/>
      <c r="Q32" s="235"/>
      <c r="R32" s="235"/>
      <c r="S32" s="236"/>
      <c r="T32" s="31"/>
      <c r="V32" s="69"/>
    </row>
    <row r="33" spans="2:22" s="30" customFormat="1" ht="13.5">
      <c r="B33" s="31"/>
      <c r="C33" s="228" t="s">
        <v>106</v>
      </c>
      <c r="D33" s="229"/>
      <c r="E33" s="229"/>
      <c r="F33" s="229"/>
      <c r="G33" s="229"/>
      <c r="H33" s="230"/>
      <c r="I33" s="37">
        <v>104</v>
      </c>
      <c r="J33" s="234">
        <v>77</v>
      </c>
      <c r="K33" s="235"/>
      <c r="L33" s="235"/>
      <c r="M33" s="235"/>
      <c r="N33" s="236"/>
      <c r="O33" s="234">
        <v>83</v>
      </c>
      <c r="P33" s="235"/>
      <c r="Q33" s="235"/>
      <c r="R33" s="235"/>
      <c r="S33" s="236"/>
      <c r="T33" s="31"/>
      <c r="V33" s="69"/>
    </row>
    <row r="34" spans="2:22" s="30" customFormat="1" ht="13.5">
      <c r="B34" s="31"/>
      <c r="C34" s="228" t="s">
        <v>107</v>
      </c>
      <c r="D34" s="229"/>
      <c r="E34" s="229"/>
      <c r="F34" s="229"/>
      <c r="G34" s="229"/>
      <c r="H34" s="230"/>
      <c r="I34" s="37">
        <v>110</v>
      </c>
      <c r="J34" s="282">
        <f>SUM(J36:N37)</f>
        <v>12</v>
      </c>
      <c r="K34" s="283"/>
      <c r="L34" s="283"/>
      <c r="M34" s="283"/>
      <c r="N34" s="284"/>
      <c r="O34" s="282">
        <f>SUM(O36:S37)</f>
        <v>20</v>
      </c>
      <c r="P34" s="283"/>
      <c r="Q34" s="283"/>
      <c r="R34" s="283"/>
      <c r="S34" s="284"/>
      <c r="T34" s="31"/>
      <c r="V34" s="60" t="s">
        <v>264</v>
      </c>
    </row>
    <row r="35" spans="2:22" s="30" customFormat="1" ht="13.5">
      <c r="B35" s="31"/>
      <c r="C35" s="241" t="s">
        <v>66</v>
      </c>
      <c r="D35" s="242"/>
      <c r="E35" s="242"/>
      <c r="F35" s="242"/>
      <c r="G35" s="242"/>
      <c r="H35" s="242"/>
      <c r="I35" s="91"/>
      <c r="J35" s="249"/>
      <c r="K35" s="250"/>
      <c r="L35" s="250"/>
      <c r="M35" s="250"/>
      <c r="N35" s="251"/>
      <c r="O35" s="250"/>
      <c r="P35" s="250"/>
      <c r="Q35" s="250"/>
      <c r="R35" s="250"/>
      <c r="S35" s="251"/>
      <c r="T35" s="31"/>
      <c r="V35" s="68"/>
    </row>
    <row r="36" spans="2:22" s="30" customFormat="1" ht="27" customHeight="1">
      <c r="B36" s="31"/>
      <c r="C36" s="243" t="s">
        <v>108</v>
      </c>
      <c r="D36" s="244"/>
      <c r="E36" s="244"/>
      <c r="F36" s="244"/>
      <c r="G36" s="244"/>
      <c r="H36" s="244"/>
      <c r="I36" s="92">
        <v>111</v>
      </c>
      <c r="J36" s="225">
        <v>1</v>
      </c>
      <c r="K36" s="226"/>
      <c r="L36" s="226"/>
      <c r="M36" s="226"/>
      <c r="N36" s="227"/>
      <c r="O36" s="226">
        <v>6</v>
      </c>
      <c r="P36" s="226"/>
      <c r="Q36" s="226"/>
      <c r="R36" s="226"/>
      <c r="S36" s="227"/>
      <c r="T36" s="31"/>
      <c r="V36" s="68"/>
    </row>
    <row r="37" spans="2:22" s="30" customFormat="1" ht="13.5">
      <c r="B37" s="31"/>
      <c r="C37" s="243" t="s">
        <v>109</v>
      </c>
      <c r="D37" s="244"/>
      <c r="E37" s="244"/>
      <c r="F37" s="244"/>
      <c r="G37" s="244"/>
      <c r="H37" s="245"/>
      <c r="I37" s="36">
        <v>112</v>
      </c>
      <c r="J37" s="225">
        <v>11</v>
      </c>
      <c r="K37" s="226"/>
      <c r="L37" s="226"/>
      <c r="M37" s="226"/>
      <c r="N37" s="227"/>
      <c r="O37" s="225">
        <v>14</v>
      </c>
      <c r="P37" s="226"/>
      <c r="Q37" s="226"/>
      <c r="R37" s="226"/>
      <c r="S37" s="227"/>
      <c r="T37" s="31"/>
      <c r="V37" s="69"/>
    </row>
    <row r="38" spans="2:22" s="30" customFormat="1" ht="13.5">
      <c r="B38" s="31"/>
      <c r="C38" s="228" t="s">
        <v>110</v>
      </c>
      <c r="D38" s="229"/>
      <c r="E38" s="229"/>
      <c r="F38" s="229"/>
      <c r="G38" s="229"/>
      <c r="H38" s="230"/>
      <c r="I38" s="37">
        <v>120</v>
      </c>
      <c r="J38" s="252">
        <f>SUM(J40:N41)</f>
        <v>0</v>
      </c>
      <c r="K38" s="253"/>
      <c r="L38" s="253"/>
      <c r="M38" s="253"/>
      <c r="N38" s="254"/>
      <c r="O38" s="252">
        <f>SUM(O40:S41)</f>
        <v>1</v>
      </c>
      <c r="P38" s="253"/>
      <c r="Q38" s="253"/>
      <c r="R38" s="253"/>
      <c r="S38" s="254"/>
      <c r="T38" s="31"/>
      <c r="V38" s="60" t="s">
        <v>263</v>
      </c>
    </row>
    <row r="39" spans="2:22" s="30" customFormat="1" ht="13.5">
      <c r="B39" s="31"/>
      <c r="C39" s="241" t="s">
        <v>66</v>
      </c>
      <c r="D39" s="242"/>
      <c r="E39" s="242"/>
      <c r="F39" s="242"/>
      <c r="G39" s="242"/>
      <c r="H39" s="242"/>
      <c r="I39" s="35"/>
      <c r="J39" s="250"/>
      <c r="K39" s="250"/>
      <c r="L39" s="250"/>
      <c r="M39" s="250"/>
      <c r="N39" s="250"/>
      <c r="O39" s="249"/>
      <c r="P39" s="250"/>
      <c r="Q39" s="250"/>
      <c r="R39" s="250"/>
      <c r="S39" s="251"/>
      <c r="T39" s="31"/>
      <c r="V39" s="68"/>
    </row>
    <row r="40" spans="2:22" s="30" customFormat="1" ht="13.5">
      <c r="B40" s="31"/>
      <c r="C40" s="243" t="s">
        <v>111</v>
      </c>
      <c r="D40" s="244"/>
      <c r="E40" s="244"/>
      <c r="F40" s="244"/>
      <c r="G40" s="244"/>
      <c r="H40" s="244"/>
      <c r="I40" s="36">
        <v>121</v>
      </c>
      <c r="J40" s="247">
        <v>0</v>
      </c>
      <c r="K40" s="247"/>
      <c r="L40" s="247"/>
      <c r="M40" s="247"/>
      <c r="N40" s="247"/>
      <c r="O40" s="246">
        <v>1</v>
      </c>
      <c r="P40" s="247"/>
      <c r="Q40" s="247"/>
      <c r="R40" s="247"/>
      <c r="S40" s="248"/>
      <c r="T40" s="31"/>
      <c r="V40" s="68"/>
    </row>
    <row r="41" spans="2:22" s="30" customFormat="1" ht="13.5">
      <c r="B41" s="31"/>
      <c r="C41" s="243" t="s">
        <v>112</v>
      </c>
      <c r="D41" s="244"/>
      <c r="E41" s="244"/>
      <c r="F41" s="244"/>
      <c r="G41" s="244"/>
      <c r="H41" s="245"/>
      <c r="I41" s="36">
        <v>122</v>
      </c>
      <c r="J41" s="246">
        <v>0</v>
      </c>
      <c r="K41" s="247"/>
      <c r="L41" s="247"/>
      <c r="M41" s="247"/>
      <c r="N41" s="248"/>
      <c r="O41" s="246">
        <v>0</v>
      </c>
      <c r="P41" s="247"/>
      <c r="Q41" s="247"/>
      <c r="R41" s="247"/>
      <c r="S41" s="248"/>
      <c r="T41" s="31"/>
      <c r="V41" s="69"/>
    </row>
    <row r="42" spans="2:22" s="30" customFormat="1" ht="13.5">
      <c r="B42" s="31"/>
      <c r="C42" s="228" t="s">
        <v>113</v>
      </c>
      <c r="D42" s="229"/>
      <c r="E42" s="229"/>
      <c r="F42" s="229"/>
      <c r="G42" s="229"/>
      <c r="H42" s="230"/>
      <c r="I42" s="37">
        <v>130</v>
      </c>
      <c r="J42" s="279">
        <f>SUM(J44:N46)</f>
        <v>1</v>
      </c>
      <c r="K42" s="280"/>
      <c r="L42" s="280"/>
      <c r="M42" s="280"/>
      <c r="N42" s="281"/>
      <c r="O42" s="279">
        <f>SUM(O44:S46)</f>
        <v>0</v>
      </c>
      <c r="P42" s="280"/>
      <c r="Q42" s="280"/>
      <c r="R42" s="280"/>
      <c r="S42" s="281"/>
      <c r="T42" s="31"/>
      <c r="V42" s="60" t="s">
        <v>264</v>
      </c>
    </row>
    <row r="43" spans="2:22" s="30" customFormat="1" ht="13.5" customHeight="1">
      <c r="B43" s="31"/>
      <c r="C43" s="241" t="s">
        <v>66</v>
      </c>
      <c r="D43" s="242"/>
      <c r="E43" s="242"/>
      <c r="F43" s="242"/>
      <c r="G43" s="242"/>
      <c r="H43" s="242"/>
      <c r="I43" s="91"/>
      <c r="J43" s="249"/>
      <c r="K43" s="250"/>
      <c r="L43" s="250"/>
      <c r="M43" s="250"/>
      <c r="N43" s="250"/>
      <c r="O43" s="249"/>
      <c r="P43" s="250"/>
      <c r="Q43" s="250"/>
      <c r="R43" s="250"/>
      <c r="S43" s="251"/>
      <c r="T43" s="31"/>
      <c r="V43" s="68"/>
    </row>
    <row r="44" spans="2:22" s="30" customFormat="1" ht="13.5">
      <c r="B44" s="31"/>
      <c r="C44" s="243" t="s">
        <v>114</v>
      </c>
      <c r="D44" s="244"/>
      <c r="E44" s="244"/>
      <c r="F44" s="244"/>
      <c r="G44" s="244"/>
      <c r="H44" s="244"/>
      <c r="I44" s="92">
        <v>131</v>
      </c>
      <c r="J44" s="225">
        <v>0</v>
      </c>
      <c r="K44" s="226"/>
      <c r="L44" s="226"/>
      <c r="M44" s="226"/>
      <c r="N44" s="226"/>
      <c r="O44" s="225">
        <v>0</v>
      </c>
      <c r="P44" s="226"/>
      <c r="Q44" s="226"/>
      <c r="R44" s="226"/>
      <c r="S44" s="227"/>
      <c r="T44" s="31"/>
      <c r="V44" s="68"/>
    </row>
    <row r="45" spans="2:22" s="30" customFormat="1" ht="13.5">
      <c r="B45" s="31"/>
      <c r="C45" s="228" t="s">
        <v>111</v>
      </c>
      <c r="D45" s="229"/>
      <c r="E45" s="229"/>
      <c r="F45" s="229"/>
      <c r="G45" s="229"/>
      <c r="H45" s="230"/>
      <c r="I45" s="37">
        <v>132</v>
      </c>
      <c r="J45" s="225">
        <v>1</v>
      </c>
      <c r="K45" s="226"/>
      <c r="L45" s="226"/>
      <c r="M45" s="226"/>
      <c r="N45" s="227"/>
      <c r="O45" s="225">
        <v>0</v>
      </c>
      <c r="P45" s="226"/>
      <c r="Q45" s="226"/>
      <c r="R45" s="226"/>
      <c r="S45" s="227"/>
      <c r="T45" s="31"/>
      <c r="V45" s="69"/>
    </row>
    <row r="46" spans="2:22" s="30" customFormat="1" ht="13.5">
      <c r="B46" s="31"/>
      <c r="C46" s="228" t="s">
        <v>115</v>
      </c>
      <c r="D46" s="229"/>
      <c r="E46" s="229"/>
      <c r="F46" s="229"/>
      <c r="G46" s="229"/>
      <c r="H46" s="230"/>
      <c r="I46" s="37">
        <v>133</v>
      </c>
      <c r="J46" s="231">
        <v>0</v>
      </c>
      <c r="K46" s="232"/>
      <c r="L46" s="232"/>
      <c r="M46" s="232"/>
      <c r="N46" s="233"/>
      <c r="O46" s="231">
        <v>0</v>
      </c>
      <c r="P46" s="232"/>
      <c r="Q46" s="232"/>
      <c r="R46" s="232"/>
      <c r="S46" s="233"/>
      <c r="T46" s="31"/>
      <c r="V46" s="69"/>
    </row>
    <row r="47" spans="2:22" s="30" customFormat="1" ht="27.75" customHeight="1">
      <c r="B47" s="31"/>
      <c r="C47" s="228" t="s">
        <v>249</v>
      </c>
      <c r="D47" s="229"/>
      <c r="E47" s="229"/>
      <c r="F47" s="229"/>
      <c r="G47" s="229"/>
      <c r="H47" s="230"/>
      <c r="I47" s="37">
        <v>140</v>
      </c>
      <c r="J47" s="270">
        <f>J28-J34+J38-J42</f>
        <v>66</v>
      </c>
      <c r="K47" s="271"/>
      <c r="L47" s="271"/>
      <c r="M47" s="271"/>
      <c r="N47" s="272"/>
      <c r="O47" s="270">
        <f>O28-O34+O38-O42</f>
        <v>80</v>
      </c>
      <c r="P47" s="271"/>
      <c r="Q47" s="271"/>
      <c r="R47" s="271"/>
      <c r="S47" s="272"/>
      <c r="T47" s="31"/>
      <c r="V47" s="69"/>
    </row>
    <row r="48" spans="2:20" s="30" customFormat="1" ht="13.5">
      <c r="B48" s="31"/>
      <c r="C48" s="228" t="s">
        <v>250</v>
      </c>
      <c r="D48" s="229"/>
      <c r="E48" s="229"/>
      <c r="F48" s="229"/>
      <c r="G48" s="229"/>
      <c r="H48" s="230"/>
      <c r="I48" s="37">
        <v>150</v>
      </c>
      <c r="J48" s="252">
        <f>J27+J47</f>
        <v>21</v>
      </c>
      <c r="K48" s="253"/>
      <c r="L48" s="253"/>
      <c r="M48" s="253"/>
      <c r="N48" s="254"/>
      <c r="O48" s="252">
        <f>O27+O47</f>
        <v>-241</v>
      </c>
      <c r="P48" s="253"/>
      <c r="Q48" s="253"/>
      <c r="R48" s="253"/>
      <c r="S48" s="254"/>
      <c r="T48" s="31"/>
    </row>
    <row r="49" spans="2:22" s="30" customFormat="1" ht="13.5">
      <c r="B49" s="31"/>
      <c r="C49" s="228" t="s">
        <v>165</v>
      </c>
      <c r="D49" s="229"/>
      <c r="E49" s="229"/>
      <c r="F49" s="229"/>
      <c r="G49" s="229"/>
      <c r="H49" s="230"/>
      <c r="I49" s="37">
        <v>160</v>
      </c>
      <c r="J49" s="225">
        <v>33</v>
      </c>
      <c r="K49" s="226"/>
      <c r="L49" s="226"/>
      <c r="M49" s="226"/>
      <c r="N49" s="227"/>
      <c r="O49" s="225">
        <v>14</v>
      </c>
      <c r="P49" s="226"/>
      <c r="Q49" s="226"/>
      <c r="R49" s="226"/>
      <c r="S49" s="227"/>
      <c r="T49" s="31"/>
      <c r="V49" s="60" t="s">
        <v>265</v>
      </c>
    </row>
    <row r="50" spans="2:22" s="30" customFormat="1" ht="13.5">
      <c r="B50" s="31"/>
      <c r="C50" s="228" t="s">
        <v>116</v>
      </c>
      <c r="D50" s="229"/>
      <c r="E50" s="229"/>
      <c r="F50" s="229"/>
      <c r="G50" s="229"/>
      <c r="H50" s="230"/>
      <c r="I50" s="37">
        <v>170</v>
      </c>
      <c r="J50" s="234">
        <v>0</v>
      </c>
      <c r="K50" s="235"/>
      <c r="L50" s="235"/>
      <c r="M50" s="235"/>
      <c r="N50" s="236"/>
      <c r="O50" s="234">
        <v>0</v>
      </c>
      <c r="P50" s="235"/>
      <c r="Q50" s="235"/>
      <c r="R50" s="235"/>
      <c r="S50" s="236"/>
      <c r="T50" s="31"/>
      <c r="V50" s="61" t="s">
        <v>128</v>
      </c>
    </row>
    <row r="51" spans="2:22" s="30" customFormat="1" ht="13.5">
      <c r="B51" s="31"/>
      <c r="C51" s="228" t="s">
        <v>117</v>
      </c>
      <c r="D51" s="229"/>
      <c r="E51" s="229"/>
      <c r="F51" s="229"/>
      <c r="G51" s="229"/>
      <c r="H51" s="230"/>
      <c r="I51" s="37">
        <v>180</v>
      </c>
      <c r="J51" s="234">
        <v>0</v>
      </c>
      <c r="K51" s="235"/>
      <c r="L51" s="235"/>
      <c r="M51" s="235"/>
      <c r="N51" s="236"/>
      <c r="O51" s="234">
        <v>0</v>
      </c>
      <c r="P51" s="235"/>
      <c r="Q51" s="235"/>
      <c r="R51" s="235"/>
      <c r="S51" s="236"/>
      <c r="T51" s="31"/>
      <c r="V51" s="61" t="s">
        <v>153</v>
      </c>
    </row>
    <row r="52" spans="2:22" s="30" customFormat="1" ht="13.5">
      <c r="B52" s="31"/>
      <c r="C52" s="228" t="s">
        <v>166</v>
      </c>
      <c r="D52" s="229"/>
      <c r="E52" s="229"/>
      <c r="F52" s="229"/>
      <c r="G52" s="229"/>
      <c r="H52" s="230"/>
      <c r="I52" s="37">
        <v>190</v>
      </c>
      <c r="J52" s="225">
        <v>0</v>
      </c>
      <c r="K52" s="226"/>
      <c r="L52" s="226"/>
      <c r="M52" s="226"/>
      <c r="N52" s="227"/>
      <c r="O52" s="225">
        <v>0</v>
      </c>
      <c r="P52" s="226"/>
      <c r="Q52" s="226"/>
      <c r="R52" s="226"/>
      <c r="S52" s="227"/>
      <c r="T52" s="31"/>
      <c r="V52" s="61" t="s">
        <v>265</v>
      </c>
    </row>
    <row r="53" spans="2:28" s="30" customFormat="1" ht="13.5">
      <c r="B53" s="31"/>
      <c r="C53" s="228" t="s">
        <v>167</v>
      </c>
      <c r="D53" s="229"/>
      <c r="E53" s="229"/>
      <c r="F53" s="229"/>
      <c r="G53" s="229"/>
      <c r="H53" s="230"/>
      <c r="I53" s="37">
        <v>200</v>
      </c>
      <c r="J53" s="231">
        <v>0</v>
      </c>
      <c r="K53" s="232"/>
      <c r="L53" s="232"/>
      <c r="M53" s="232"/>
      <c r="N53" s="233"/>
      <c r="O53" s="231">
        <v>0</v>
      </c>
      <c r="P53" s="232"/>
      <c r="Q53" s="232"/>
      <c r="R53" s="232"/>
      <c r="S53" s="233"/>
      <c r="T53" s="31"/>
      <c r="V53" s="61" t="s">
        <v>265</v>
      </c>
      <c r="X53" s="68"/>
      <c r="Y53" s="68"/>
      <c r="Z53" s="68"/>
      <c r="AA53" s="68"/>
      <c r="AB53" s="68"/>
    </row>
    <row r="54" spans="2:30" s="30" customFormat="1" ht="15" customHeight="1">
      <c r="B54" s="31"/>
      <c r="C54" s="228" t="s">
        <v>162</v>
      </c>
      <c r="D54" s="229"/>
      <c r="E54" s="229"/>
      <c r="F54" s="229"/>
      <c r="G54" s="229"/>
      <c r="H54" s="230"/>
      <c r="I54" s="37">
        <v>210</v>
      </c>
      <c r="J54" s="252">
        <f>J48-J49+J50+J51-J52-J53</f>
        <v>-12</v>
      </c>
      <c r="K54" s="253"/>
      <c r="L54" s="253"/>
      <c r="M54" s="253"/>
      <c r="N54" s="254"/>
      <c r="O54" s="252">
        <f>O48-O49+O50+O51-O52-O53</f>
        <v>-255</v>
      </c>
      <c r="P54" s="253"/>
      <c r="Q54" s="253"/>
      <c r="R54" s="253"/>
      <c r="S54" s="254"/>
      <c r="T54" s="31"/>
      <c r="V54" s="85"/>
      <c r="W54" s="84" t="str">
        <f>IF(H6="декабрь"," ","≠")</f>
        <v> </v>
      </c>
      <c r="X54" s="84" t="str">
        <f>IF(H6="декабрь"," ",'прил 1'!I66)</f>
        <v> </v>
      </c>
      <c r="Y54" s="286" t="str">
        <f>IF(H6="декабрь"," ","стр.210 гр.3 Отчета ≠ стр.470 гр.3 ББ")</f>
        <v> </v>
      </c>
      <c r="Z54" s="286"/>
      <c r="AA54" s="286"/>
      <c r="AB54" s="286"/>
      <c r="AC54" s="84"/>
      <c r="AD54" s="84"/>
    </row>
    <row r="55" spans="2:28" s="30" customFormat="1" ht="27" customHeight="1">
      <c r="B55" s="31"/>
      <c r="C55" s="228" t="s">
        <v>118</v>
      </c>
      <c r="D55" s="229"/>
      <c r="E55" s="229"/>
      <c r="F55" s="229"/>
      <c r="G55" s="229"/>
      <c r="H55" s="230"/>
      <c r="I55" s="37">
        <v>220</v>
      </c>
      <c r="J55" s="276">
        <v>86</v>
      </c>
      <c r="K55" s="277"/>
      <c r="L55" s="277"/>
      <c r="M55" s="277"/>
      <c r="N55" s="278"/>
      <c r="O55" s="234">
        <v>104</v>
      </c>
      <c r="P55" s="235"/>
      <c r="Q55" s="235"/>
      <c r="R55" s="235"/>
      <c r="S55" s="236"/>
      <c r="T55" s="31"/>
      <c r="V55" s="60" t="s">
        <v>147</v>
      </c>
      <c r="X55" s="68"/>
      <c r="Y55" s="68"/>
      <c r="Z55" s="68"/>
      <c r="AA55" s="68"/>
      <c r="AB55" s="68"/>
    </row>
    <row r="56" spans="2:28" s="30" customFormat="1" ht="27" customHeight="1">
      <c r="B56" s="31"/>
      <c r="C56" s="228" t="s">
        <v>161</v>
      </c>
      <c r="D56" s="229"/>
      <c r="E56" s="229"/>
      <c r="F56" s="229"/>
      <c r="G56" s="229"/>
      <c r="H56" s="230"/>
      <c r="I56" s="37">
        <v>230</v>
      </c>
      <c r="J56" s="276">
        <v>0</v>
      </c>
      <c r="K56" s="277"/>
      <c r="L56" s="277"/>
      <c r="M56" s="277"/>
      <c r="N56" s="278"/>
      <c r="O56" s="234">
        <v>0</v>
      </c>
      <c r="P56" s="235"/>
      <c r="Q56" s="235"/>
      <c r="R56" s="235"/>
      <c r="S56" s="236"/>
      <c r="T56" s="31"/>
      <c r="V56" s="60"/>
      <c r="X56" s="68"/>
      <c r="Y56" s="68"/>
      <c r="Z56" s="68"/>
      <c r="AA56" s="68"/>
      <c r="AB56" s="68"/>
    </row>
    <row r="57" spans="2:28" s="30" customFormat="1" ht="13.5">
      <c r="B57" s="31"/>
      <c r="C57" s="228" t="s">
        <v>251</v>
      </c>
      <c r="D57" s="229"/>
      <c r="E57" s="229"/>
      <c r="F57" s="229"/>
      <c r="G57" s="229"/>
      <c r="H57" s="230"/>
      <c r="I57" s="37">
        <v>240</v>
      </c>
      <c r="J57" s="252">
        <f>J54+J55+J56</f>
        <v>74</v>
      </c>
      <c r="K57" s="253"/>
      <c r="L57" s="253"/>
      <c r="M57" s="253"/>
      <c r="N57" s="254"/>
      <c r="O57" s="252">
        <f>O54+O55+O56</f>
        <v>-151</v>
      </c>
      <c r="P57" s="253"/>
      <c r="Q57" s="253"/>
      <c r="R57" s="253"/>
      <c r="S57" s="254"/>
      <c r="T57" s="31"/>
      <c r="X57" s="68"/>
      <c r="Y57" s="68"/>
      <c r="Z57" s="68"/>
      <c r="AA57" s="68"/>
      <c r="AB57" s="68"/>
    </row>
    <row r="58" spans="2:28" s="30" customFormat="1" ht="13.5">
      <c r="B58" s="31"/>
      <c r="C58" s="228" t="s">
        <v>119</v>
      </c>
      <c r="D58" s="229"/>
      <c r="E58" s="229"/>
      <c r="F58" s="229"/>
      <c r="G58" s="229"/>
      <c r="H58" s="230"/>
      <c r="I58" s="37">
        <v>250</v>
      </c>
      <c r="J58" s="273">
        <v>-0.00113</v>
      </c>
      <c r="K58" s="274"/>
      <c r="L58" s="274"/>
      <c r="M58" s="274"/>
      <c r="N58" s="275"/>
      <c r="O58" s="273">
        <v>-0.014</v>
      </c>
      <c r="P58" s="274"/>
      <c r="Q58" s="274"/>
      <c r="R58" s="274"/>
      <c r="S58" s="275"/>
      <c r="T58" s="31"/>
      <c r="V58" s="60"/>
      <c r="X58" s="68"/>
      <c r="Y58" s="68"/>
      <c r="Z58" s="68"/>
      <c r="AA58" s="68"/>
      <c r="AB58" s="68"/>
    </row>
    <row r="59" spans="2:22" s="30" customFormat="1" ht="13.5">
      <c r="B59" s="31"/>
      <c r="C59" s="228" t="s">
        <v>120</v>
      </c>
      <c r="D59" s="229"/>
      <c r="E59" s="229"/>
      <c r="F59" s="229"/>
      <c r="G59" s="229"/>
      <c r="H59" s="230"/>
      <c r="I59" s="37">
        <v>260</v>
      </c>
      <c r="J59" s="234">
        <v>0</v>
      </c>
      <c r="K59" s="235"/>
      <c r="L59" s="235"/>
      <c r="M59" s="235"/>
      <c r="N59" s="236"/>
      <c r="O59" s="234">
        <v>0</v>
      </c>
      <c r="P59" s="235"/>
      <c r="Q59" s="235"/>
      <c r="R59" s="235"/>
      <c r="S59" s="236"/>
      <c r="T59" s="31"/>
      <c r="V59" s="60"/>
    </row>
    <row r="60" spans="2:20" ht="15.75">
      <c r="B60" s="39"/>
      <c r="C60" s="40"/>
      <c r="D60" s="40"/>
      <c r="E60" s="40"/>
      <c r="F60" s="40"/>
      <c r="G60" s="40"/>
      <c r="H60" s="40"/>
      <c r="I60" s="39"/>
      <c r="J60" s="39"/>
      <c r="K60" s="39"/>
      <c r="L60" s="39"/>
      <c r="M60" s="54"/>
      <c r="N60" s="39"/>
      <c r="O60" s="39"/>
      <c r="P60" s="39"/>
      <c r="Q60" s="39"/>
      <c r="R60" s="39"/>
      <c r="S60" s="39"/>
      <c r="T60" s="39"/>
    </row>
    <row r="61" spans="2:20" s="1" customFormat="1" ht="15">
      <c r="B61" s="2"/>
      <c r="C61" s="266" t="s">
        <v>61</v>
      </c>
      <c r="D61" s="266"/>
      <c r="E61" s="3"/>
      <c r="F61" s="224"/>
      <c r="G61" s="224"/>
      <c r="H61" s="224"/>
      <c r="I61" s="3"/>
      <c r="J61" s="224" t="str">
        <f>IF('прил 1'!I97=0," ",'прил 1'!I97)</f>
        <v>Т.В. Игнатович</v>
      </c>
      <c r="K61" s="224"/>
      <c r="L61" s="224"/>
      <c r="M61" s="224"/>
      <c r="N61" s="224"/>
      <c r="O61" s="224"/>
      <c r="P61" s="2"/>
      <c r="Q61" s="2"/>
      <c r="R61" s="2"/>
      <c r="S61" s="2"/>
      <c r="T61" s="2"/>
    </row>
    <row r="62" spans="2:20" s="19" customFormat="1" ht="12">
      <c r="B62" s="20"/>
      <c r="C62" s="21" t="s">
        <v>64</v>
      </c>
      <c r="D62" s="21"/>
      <c r="E62" s="21"/>
      <c r="F62" s="216" t="s">
        <v>63</v>
      </c>
      <c r="G62" s="216"/>
      <c r="H62" s="216"/>
      <c r="I62" s="22"/>
      <c r="J62" s="216" t="s">
        <v>59</v>
      </c>
      <c r="K62" s="216"/>
      <c r="L62" s="216"/>
      <c r="M62" s="216"/>
      <c r="N62" s="216"/>
      <c r="O62" s="216"/>
      <c r="P62" s="20"/>
      <c r="Q62" s="20"/>
      <c r="R62" s="20"/>
      <c r="S62" s="20"/>
      <c r="T62" s="20"/>
    </row>
    <row r="63" spans="2:20" s="1" customFormat="1" ht="15">
      <c r="B63" s="2"/>
      <c r="C63" s="266" t="s">
        <v>62</v>
      </c>
      <c r="D63" s="266"/>
      <c r="E63" s="3"/>
      <c r="F63" s="224"/>
      <c r="G63" s="224"/>
      <c r="H63" s="224"/>
      <c r="I63" s="3"/>
      <c r="J63" s="224" t="str">
        <f>IF('прил 1'!I99=0," ",'прил 1'!I99)</f>
        <v>А.С. Кумпяк</v>
      </c>
      <c r="K63" s="224"/>
      <c r="L63" s="224"/>
      <c r="M63" s="224"/>
      <c r="N63" s="224"/>
      <c r="O63" s="224"/>
      <c r="P63" s="2"/>
      <c r="Q63" s="2"/>
      <c r="R63" s="2"/>
      <c r="S63" s="2"/>
      <c r="T63" s="2"/>
    </row>
    <row r="64" spans="2:20" s="1" customFormat="1" ht="15">
      <c r="B64" s="2"/>
      <c r="C64" s="29"/>
      <c r="D64" s="29"/>
      <c r="E64" s="29"/>
      <c r="F64" s="216" t="s">
        <v>63</v>
      </c>
      <c r="G64" s="216"/>
      <c r="H64" s="216"/>
      <c r="I64" s="22"/>
      <c r="J64" s="216" t="s">
        <v>59</v>
      </c>
      <c r="K64" s="216"/>
      <c r="L64" s="216"/>
      <c r="M64" s="216"/>
      <c r="N64" s="216"/>
      <c r="O64" s="216"/>
      <c r="P64" s="2"/>
      <c r="Q64" s="2"/>
      <c r="R64" s="2"/>
      <c r="S64" s="2"/>
      <c r="T64" s="2"/>
    </row>
    <row r="65" spans="2:20" s="1" customFormat="1" ht="13.5">
      <c r="B65" s="2"/>
      <c r="C65" s="223">
        <f ca="1">TODAY()</f>
        <v>44295</v>
      </c>
      <c r="D65" s="223"/>
      <c r="E65" s="2"/>
      <c r="F65" s="2"/>
      <c r="G65" s="2"/>
      <c r="H65" s="2"/>
      <c r="I65" s="2"/>
      <c r="J65" s="2"/>
      <c r="K65" s="2"/>
      <c r="L65" s="2"/>
      <c r="M65" s="52"/>
      <c r="N65" s="2"/>
      <c r="O65" s="2"/>
      <c r="P65" s="2"/>
      <c r="Q65" s="2"/>
      <c r="R65" s="2"/>
      <c r="S65" s="2"/>
      <c r="T65" s="2"/>
    </row>
    <row r="66" spans="2:20" s="1" customFormat="1" ht="13.5">
      <c r="B66" s="2"/>
      <c r="C66" s="2"/>
      <c r="D66" s="2"/>
      <c r="E66" s="2"/>
      <c r="F66" s="2"/>
      <c r="G66" s="2"/>
      <c r="H66" s="2"/>
      <c r="I66" s="2"/>
      <c r="J66" s="2"/>
      <c r="K66" s="2"/>
      <c r="L66" s="2"/>
      <c r="M66" s="52"/>
      <c r="N66" s="2"/>
      <c r="O66" s="2"/>
      <c r="P66" s="2"/>
      <c r="Q66" s="2"/>
      <c r="R66" s="2"/>
      <c r="S66" s="2"/>
      <c r="T66" s="2"/>
    </row>
    <row r="67" spans="2:20" ht="6" customHeight="1">
      <c r="B67" s="39"/>
      <c r="C67" s="39"/>
      <c r="D67" s="39"/>
      <c r="E67" s="39"/>
      <c r="F67" s="39"/>
      <c r="G67" s="39"/>
      <c r="H67" s="39"/>
      <c r="I67" s="39"/>
      <c r="J67" s="39"/>
      <c r="K67" s="39"/>
      <c r="L67" s="39"/>
      <c r="M67" s="54"/>
      <c r="N67" s="39"/>
      <c r="O67" s="39"/>
      <c r="P67" s="39"/>
      <c r="Q67" s="39"/>
      <c r="R67" s="39"/>
      <c r="S67" s="39"/>
      <c r="T67" s="39"/>
    </row>
  </sheetData>
  <sheetProtection/>
  <mergeCells count="164">
    <mergeCell ref="K3:S3"/>
    <mergeCell ref="O24:S24"/>
    <mergeCell ref="C5:S5"/>
    <mergeCell ref="J22:N22"/>
    <mergeCell ref="O22:S22"/>
    <mergeCell ref="J23:N23"/>
    <mergeCell ref="O23:S23"/>
    <mergeCell ref="F10:S10"/>
    <mergeCell ref="P16:Q16"/>
    <mergeCell ref="O17:S17"/>
    <mergeCell ref="C13:E13"/>
    <mergeCell ref="O28:S28"/>
    <mergeCell ref="Y54:AB54"/>
    <mergeCell ref="C23:H23"/>
    <mergeCell ref="C19:H19"/>
    <mergeCell ref="J19:N19"/>
    <mergeCell ref="C22:H22"/>
    <mergeCell ref="C20:H20"/>
    <mergeCell ref="C21:H21"/>
    <mergeCell ref="O34:S34"/>
    <mergeCell ref="C24:H24"/>
    <mergeCell ref="J26:N26"/>
    <mergeCell ref="O26:S26"/>
    <mergeCell ref="J25:N25"/>
    <mergeCell ref="O25:S25"/>
    <mergeCell ref="C25:H25"/>
    <mergeCell ref="C26:H26"/>
    <mergeCell ref="J24:N24"/>
    <mergeCell ref="C27:H27"/>
    <mergeCell ref="J30:N30"/>
    <mergeCell ref="O33:S33"/>
    <mergeCell ref="O27:S27"/>
    <mergeCell ref="O30:S30"/>
    <mergeCell ref="O29:S29"/>
    <mergeCell ref="O31:S31"/>
    <mergeCell ref="C28:H28"/>
    <mergeCell ref="J28:N28"/>
    <mergeCell ref="C29:H29"/>
    <mergeCell ref="C30:H30"/>
    <mergeCell ref="C33:H33"/>
    <mergeCell ref="J33:N33"/>
    <mergeCell ref="C34:H34"/>
    <mergeCell ref="J39:N39"/>
    <mergeCell ref="C38:H38"/>
    <mergeCell ref="C39:H39"/>
    <mergeCell ref="J36:N36"/>
    <mergeCell ref="C32:H32"/>
    <mergeCell ref="J29:N29"/>
    <mergeCell ref="O38:S38"/>
    <mergeCell ref="J34:N34"/>
    <mergeCell ref="J43:N43"/>
    <mergeCell ref="O41:S41"/>
    <mergeCell ref="O42:S42"/>
    <mergeCell ref="O37:S37"/>
    <mergeCell ref="O36:S36"/>
    <mergeCell ref="J35:N35"/>
    <mergeCell ref="O35:S35"/>
    <mergeCell ref="C49:H49"/>
    <mergeCell ref="O40:S40"/>
    <mergeCell ref="J40:N40"/>
    <mergeCell ref="C42:H42"/>
    <mergeCell ref="J42:N42"/>
    <mergeCell ref="J37:N37"/>
    <mergeCell ref="O46:S46"/>
    <mergeCell ref="C46:H46"/>
    <mergeCell ref="C40:H40"/>
    <mergeCell ref="C37:H37"/>
    <mergeCell ref="C56:H56"/>
    <mergeCell ref="J56:N56"/>
    <mergeCell ref="C55:H55"/>
    <mergeCell ref="J55:N55"/>
    <mergeCell ref="J47:N47"/>
    <mergeCell ref="C48:H48"/>
    <mergeCell ref="C50:H50"/>
    <mergeCell ref="J48:N48"/>
    <mergeCell ref="C51:H51"/>
    <mergeCell ref="C52:H52"/>
    <mergeCell ref="O55:S55"/>
    <mergeCell ref="J49:N49"/>
    <mergeCell ref="J50:N50"/>
    <mergeCell ref="O50:S50"/>
    <mergeCell ref="J51:N51"/>
    <mergeCell ref="O49:S49"/>
    <mergeCell ref="O51:S51"/>
    <mergeCell ref="O32:S32"/>
    <mergeCell ref="C43:H43"/>
    <mergeCell ref="F63:H63"/>
    <mergeCell ref="C57:H57"/>
    <mergeCell ref="C61:D61"/>
    <mergeCell ref="C59:H59"/>
    <mergeCell ref="C58:H58"/>
    <mergeCell ref="O57:S57"/>
    <mergeCell ref="F62:H62"/>
    <mergeCell ref="O58:S58"/>
    <mergeCell ref="J58:N58"/>
    <mergeCell ref="C12:E12"/>
    <mergeCell ref="J46:N46"/>
    <mergeCell ref="C41:H41"/>
    <mergeCell ref="J41:N41"/>
    <mergeCell ref="F12:S12"/>
    <mergeCell ref="O43:S43"/>
    <mergeCell ref="O21:S21"/>
    <mergeCell ref="F13:S13"/>
    <mergeCell ref="O44:S44"/>
    <mergeCell ref="F14:S14"/>
    <mergeCell ref="F64:H64"/>
    <mergeCell ref="C54:H54"/>
    <mergeCell ref="J54:N54"/>
    <mergeCell ref="O54:S54"/>
    <mergeCell ref="J63:O63"/>
    <mergeCell ref="O56:S56"/>
    <mergeCell ref="J57:N57"/>
    <mergeCell ref="J59:N59"/>
    <mergeCell ref="J62:O62"/>
    <mergeCell ref="C63:D63"/>
    <mergeCell ref="J64:O64"/>
    <mergeCell ref="K16:L16"/>
    <mergeCell ref="J17:N17"/>
    <mergeCell ref="J18:N18"/>
    <mergeCell ref="J45:N45"/>
    <mergeCell ref="O47:S47"/>
    <mergeCell ref="O48:S48"/>
    <mergeCell ref="O18:S18"/>
    <mergeCell ref="O45:S45"/>
    <mergeCell ref="O19:S19"/>
    <mergeCell ref="O39:S39"/>
    <mergeCell ref="J38:N38"/>
    <mergeCell ref="C16:H17"/>
    <mergeCell ref="J21:N21"/>
    <mergeCell ref="C14:E14"/>
    <mergeCell ref="I16:I17"/>
    <mergeCell ref="J27:N27"/>
    <mergeCell ref="C18:H18"/>
    <mergeCell ref="O20:S20"/>
    <mergeCell ref="J20:N20"/>
    <mergeCell ref="C47:H47"/>
    <mergeCell ref="J44:N44"/>
    <mergeCell ref="C35:H35"/>
    <mergeCell ref="J32:N32"/>
    <mergeCell ref="C31:H31"/>
    <mergeCell ref="J31:N31"/>
    <mergeCell ref="C45:H45"/>
    <mergeCell ref="C44:H44"/>
    <mergeCell ref="C36:H36"/>
    <mergeCell ref="F11:S11"/>
    <mergeCell ref="C10:E10"/>
    <mergeCell ref="J6:N6"/>
    <mergeCell ref="C9:E9"/>
    <mergeCell ref="F9:S9"/>
    <mergeCell ref="H6:I6"/>
    <mergeCell ref="C7:I7"/>
    <mergeCell ref="F8:S8"/>
    <mergeCell ref="C11:E11"/>
    <mergeCell ref="C8:E8"/>
    <mergeCell ref="Q4:S4"/>
    <mergeCell ref="C65:D65"/>
    <mergeCell ref="F61:H61"/>
    <mergeCell ref="J61:O61"/>
    <mergeCell ref="J52:N52"/>
    <mergeCell ref="O52:S52"/>
    <mergeCell ref="C53:H53"/>
    <mergeCell ref="J53:N53"/>
    <mergeCell ref="O53:S53"/>
    <mergeCell ref="O59:S59"/>
  </mergeCells>
  <conditionalFormatting sqref="W54:AB54">
    <cfRule type="expression" priority="1" dxfId="4" stopIfTrue="1">
      <formula>$J$54&lt;&gt;$X$54</formula>
    </cfRule>
  </conditionalFormatting>
  <printOptions/>
  <pageMargins left="0.31496062992125984" right="0.31496062992125984" top="0.31496062992125984" bottom="0.31496062992125984" header="0.2755905511811024" footer="0.2755905511811024"/>
  <pageSetup blackAndWhite="1" fitToHeight="4" fitToWidth="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Лист7">
    <tabColor indexed="46"/>
  </sheetPr>
  <dimension ref="A1:D77"/>
  <sheetViews>
    <sheetView zoomScalePageLayoutView="0" workbookViewId="0" topLeftCell="A1">
      <selection activeCell="A1" sqref="A1"/>
    </sheetView>
  </sheetViews>
  <sheetFormatPr defaultColWidth="9.140625" defaultRowHeight="15"/>
  <cols>
    <col min="1" max="1" width="3.00390625" style="97" bestFit="1" customWidth="1"/>
    <col min="2" max="2" width="86.8515625" style="97" customWidth="1"/>
    <col min="3" max="4" width="5.57421875" style="97" customWidth="1"/>
    <col min="5" max="16384" width="9.140625" style="97" customWidth="1"/>
  </cols>
  <sheetData>
    <row r="1" spans="1:4" s="95" customFormat="1" ht="13.5">
      <c r="A1" s="93">
        <f>ROW()</f>
        <v>1</v>
      </c>
      <c r="B1" s="93" t="s">
        <v>169</v>
      </c>
      <c r="C1" s="94">
        <v>1.5</v>
      </c>
      <c r="D1" s="94">
        <v>0.2</v>
      </c>
    </row>
    <row r="2" spans="1:4" s="95" customFormat="1" ht="13.5">
      <c r="A2" s="93">
        <f>ROW()</f>
        <v>2</v>
      </c>
      <c r="B2" s="93" t="s">
        <v>170</v>
      </c>
      <c r="C2" s="94">
        <v>1.5</v>
      </c>
      <c r="D2" s="94">
        <v>0.2</v>
      </c>
    </row>
    <row r="3" spans="1:4" s="95" customFormat="1" ht="13.5">
      <c r="A3" s="93">
        <f>ROW()</f>
        <v>3</v>
      </c>
      <c r="B3" s="93" t="s">
        <v>171</v>
      </c>
      <c r="C3" s="94">
        <v>1.5</v>
      </c>
      <c r="D3" s="94">
        <v>0.2</v>
      </c>
    </row>
    <row r="4" spans="1:4" s="95" customFormat="1" ht="13.5">
      <c r="A4" s="93">
        <f>ROW()</f>
        <v>4</v>
      </c>
      <c r="B4" s="93" t="s">
        <v>172</v>
      </c>
      <c r="C4" s="96">
        <v>1.7</v>
      </c>
      <c r="D4" s="94">
        <v>0.3</v>
      </c>
    </row>
    <row r="5" spans="1:4" s="95" customFormat="1" ht="13.5">
      <c r="A5" s="93">
        <f>ROW()</f>
        <v>5</v>
      </c>
      <c r="B5" s="93" t="s">
        <v>173</v>
      </c>
      <c r="C5" s="94">
        <v>1.2</v>
      </c>
      <c r="D5" s="94">
        <v>0.15</v>
      </c>
    </row>
    <row r="6" spans="1:4" s="95" customFormat="1" ht="13.5">
      <c r="A6" s="93">
        <f>ROW()</f>
        <v>6</v>
      </c>
      <c r="B6" s="93" t="s">
        <v>174</v>
      </c>
      <c r="C6" s="96">
        <v>1.3</v>
      </c>
      <c r="D6" s="94">
        <v>0.2</v>
      </c>
    </row>
    <row r="7" spans="1:4" s="95" customFormat="1" ht="13.5">
      <c r="A7" s="93">
        <f>ROW()</f>
        <v>7</v>
      </c>
      <c r="B7" s="93" t="s">
        <v>175</v>
      </c>
      <c r="C7" s="96">
        <v>1.7</v>
      </c>
      <c r="D7" s="94">
        <v>0.3</v>
      </c>
    </row>
    <row r="8" spans="1:4" ht="13.5">
      <c r="A8" s="93">
        <f>ROW()</f>
        <v>8</v>
      </c>
      <c r="B8" s="93" t="s">
        <v>176</v>
      </c>
      <c r="C8" s="94">
        <v>1.7</v>
      </c>
      <c r="D8" s="94">
        <v>0.3</v>
      </c>
    </row>
    <row r="9" spans="1:4" ht="13.5">
      <c r="A9" s="93">
        <f>ROW()</f>
        <v>9</v>
      </c>
      <c r="B9" s="93" t="s">
        <v>177</v>
      </c>
      <c r="C9" s="94">
        <v>1.3</v>
      </c>
      <c r="D9" s="94">
        <v>0.2</v>
      </c>
    </row>
    <row r="10" spans="1:4" ht="13.5">
      <c r="A10" s="93">
        <f>ROW()</f>
        <v>10</v>
      </c>
      <c r="B10" s="93" t="s">
        <v>178</v>
      </c>
      <c r="C10" s="94">
        <v>1.3</v>
      </c>
      <c r="D10" s="94">
        <v>0.2</v>
      </c>
    </row>
    <row r="11" spans="1:4" ht="13.5">
      <c r="A11" s="93">
        <f>ROW()</f>
        <v>11</v>
      </c>
      <c r="B11" s="93" t="s">
        <v>179</v>
      </c>
      <c r="C11" s="94">
        <v>1.4</v>
      </c>
      <c r="D11" s="94">
        <v>0.2</v>
      </c>
    </row>
    <row r="12" spans="1:4" ht="13.5">
      <c r="A12" s="93">
        <f>ROW()</f>
        <v>12</v>
      </c>
      <c r="B12" s="93" t="s">
        <v>180</v>
      </c>
      <c r="C12" s="94">
        <v>1.7</v>
      </c>
      <c r="D12" s="94">
        <v>0.3</v>
      </c>
    </row>
    <row r="13" spans="1:4" ht="13.5">
      <c r="A13" s="93">
        <f>ROW()</f>
        <v>13</v>
      </c>
      <c r="B13" s="93" t="s">
        <v>181</v>
      </c>
      <c r="C13" s="94">
        <v>1.4</v>
      </c>
      <c r="D13" s="94">
        <v>0.2</v>
      </c>
    </row>
    <row r="14" spans="1:4" ht="13.5">
      <c r="A14" s="93">
        <f>ROW()</f>
        <v>14</v>
      </c>
      <c r="B14" s="93" t="s">
        <v>182</v>
      </c>
      <c r="C14" s="94">
        <v>1.4</v>
      </c>
      <c r="D14" s="94">
        <v>0.2</v>
      </c>
    </row>
    <row r="15" spans="1:4" ht="13.5">
      <c r="A15" s="93">
        <f>ROW()</f>
        <v>15</v>
      </c>
      <c r="B15" s="93" t="s">
        <v>183</v>
      </c>
      <c r="C15" s="94">
        <v>1.3</v>
      </c>
      <c r="D15" s="94">
        <v>0.2</v>
      </c>
    </row>
    <row r="16" spans="1:4" ht="13.5">
      <c r="A16" s="93">
        <f>ROW()</f>
        <v>16</v>
      </c>
      <c r="B16" s="93" t="s">
        <v>184</v>
      </c>
      <c r="C16" s="94">
        <v>1.2</v>
      </c>
      <c r="D16" s="94">
        <v>0.15</v>
      </c>
    </row>
    <row r="17" spans="1:4" ht="13.5">
      <c r="A17" s="93">
        <f>ROW()</f>
        <v>17</v>
      </c>
      <c r="B17" s="93" t="s">
        <v>185</v>
      </c>
      <c r="C17" s="94">
        <v>1.3</v>
      </c>
      <c r="D17" s="94">
        <v>0.2</v>
      </c>
    </row>
    <row r="18" spans="1:4" ht="13.5">
      <c r="A18" s="93">
        <f>ROW()</f>
        <v>18</v>
      </c>
      <c r="B18" s="93" t="s">
        <v>186</v>
      </c>
      <c r="C18" s="94">
        <v>1.2</v>
      </c>
      <c r="D18" s="94">
        <v>0.15</v>
      </c>
    </row>
    <row r="19" spans="1:4" ht="13.5">
      <c r="A19" s="93">
        <f>ROW()</f>
        <v>19</v>
      </c>
      <c r="B19" s="93" t="s">
        <v>187</v>
      </c>
      <c r="C19" s="94">
        <v>1.2</v>
      </c>
      <c r="D19" s="94">
        <v>0.15</v>
      </c>
    </row>
    <row r="20" spans="1:4" ht="13.5">
      <c r="A20" s="93">
        <f>ROW()</f>
        <v>20</v>
      </c>
      <c r="B20" s="93" t="s">
        <v>188</v>
      </c>
      <c r="C20" s="94">
        <v>1.3</v>
      </c>
      <c r="D20" s="94">
        <v>0.2</v>
      </c>
    </row>
    <row r="21" spans="1:4" ht="13.5">
      <c r="A21" s="93">
        <f>ROW()</f>
        <v>21</v>
      </c>
      <c r="B21" s="93" t="s">
        <v>189</v>
      </c>
      <c r="C21" s="94">
        <v>1.3</v>
      </c>
      <c r="D21" s="94">
        <v>0.2</v>
      </c>
    </row>
    <row r="22" spans="1:4" ht="13.5">
      <c r="A22" s="93">
        <f>ROW()</f>
        <v>22</v>
      </c>
      <c r="B22" s="93" t="s">
        <v>190</v>
      </c>
      <c r="C22" s="94">
        <v>1.4</v>
      </c>
      <c r="D22" s="94">
        <v>0.2</v>
      </c>
    </row>
    <row r="23" spans="1:4" ht="13.5">
      <c r="A23" s="93">
        <f>ROW()</f>
        <v>23</v>
      </c>
      <c r="B23" s="93" t="s">
        <v>191</v>
      </c>
      <c r="C23" s="94">
        <v>1.3</v>
      </c>
      <c r="D23" s="94">
        <v>0.2</v>
      </c>
    </row>
    <row r="24" spans="1:4" ht="13.5">
      <c r="A24" s="93">
        <f>ROW()</f>
        <v>24</v>
      </c>
      <c r="B24" s="93" t="s">
        <v>192</v>
      </c>
      <c r="C24" s="94">
        <v>1.3</v>
      </c>
      <c r="D24" s="94">
        <v>0.2</v>
      </c>
    </row>
    <row r="25" spans="1:4" ht="13.5">
      <c r="A25" s="93">
        <f>ROW()</f>
        <v>25</v>
      </c>
      <c r="B25" s="93" t="s">
        <v>193</v>
      </c>
      <c r="C25" s="94">
        <v>1.6</v>
      </c>
      <c r="D25" s="94">
        <v>0.1</v>
      </c>
    </row>
    <row r="26" spans="1:4" ht="13.5">
      <c r="A26" s="93">
        <f>ROW()</f>
        <v>26</v>
      </c>
      <c r="B26" s="93" t="s">
        <v>194</v>
      </c>
      <c r="C26" s="94">
        <v>1.3</v>
      </c>
      <c r="D26" s="94">
        <v>0.2</v>
      </c>
    </row>
    <row r="27" spans="1:4" ht="13.5">
      <c r="A27" s="93">
        <f>ROW()</f>
        <v>27</v>
      </c>
      <c r="B27" s="93" t="s">
        <v>195</v>
      </c>
      <c r="C27" s="94">
        <v>1.7</v>
      </c>
      <c r="D27" s="94">
        <v>0.3</v>
      </c>
    </row>
    <row r="28" spans="1:4" ht="13.5">
      <c r="A28" s="93">
        <f>ROW()</f>
        <v>28</v>
      </c>
      <c r="B28" s="93" t="s">
        <v>196</v>
      </c>
      <c r="C28" s="94">
        <v>1.3</v>
      </c>
      <c r="D28" s="94">
        <v>0.2</v>
      </c>
    </row>
    <row r="29" spans="1:4" ht="13.5">
      <c r="A29" s="93">
        <f>ROW()</f>
        <v>29</v>
      </c>
      <c r="B29" s="93" t="s">
        <v>197</v>
      </c>
      <c r="C29" s="94">
        <v>1.1</v>
      </c>
      <c r="D29" s="94">
        <v>0.25</v>
      </c>
    </row>
    <row r="30" spans="1:4" ht="13.5">
      <c r="A30" s="93">
        <f>ROW()</f>
        <v>30</v>
      </c>
      <c r="B30" s="93" t="s">
        <v>198</v>
      </c>
      <c r="C30" s="94">
        <v>1.01</v>
      </c>
      <c r="D30" s="94">
        <v>0.3</v>
      </c>
    </row>
    <row r="31" spans="1:4" ht="13.5">
      <c r="A31" s="93">
        <f>ROW()</f>
        <v>31</v>
      </c>
      <c r="B31" s="93" t="s">
        <v>199</v>
      </c>
      <c r="C31" s="94">
        <v>1.1</v>
      </c>
      <c r="D31" s="94">
        <v>0.1</v>
      </c>
    </row>
    <row r="32" spans="1:4" ht="27.75" customHeight="1">
      <c r="A32" s="93">
        <f>ROW()</f>
        <v>32</v>
      </c>
      <c r="B32" s="98" t="s">
        <v>200</v>
      </c>
      <c r="C32" s="94">
        <v>1.1</v>
      </c>
      <c r="D32" s="94">
        <v>0.1</v>
      </c>
    </row>
    <row r="33" spans="1:4" ht="27">
      <c r="A33" s="93">
        <f>ROW()</f>
        <v>33</v>
      </c>
      <c r="B33" s="98" t="s">
        <v>201</v>
      </c>
      <c r="C33" s="94">
        <v>1.7</v>
      </c>
      <c r="D33" s="94">
        <v>0.3</v>
      </c>
    </row>
    <row r="34" spans="1:4" ht="13.5">
      <c r="A34" s="93">
        <f>ROW()</f>
        <v>34</v>
      </c>
      <c r="B34" s="93" t="s">
        <v>202</v>
      </c>
      <c r="C34" s="96">
        <v>1.1</v>
      </c>
      <c r="D34" s="94">
        <v>0.1</v>
      </c>
    </row>
    <row r="35" spans="1:4" ht="13.5">
      <c r="A35" s="93">
        <f>ROW()</f>
        <v>35</v>
      </c>
      <c r="B35" s="93" t="s">
        <v>203</v>
      </c>
      <c r="C35" s="94">
        <v>1.2</v>
      </c>
      <c r="D35" s="94">
        <v>0.15</v>
      </c>
    </row>
    <row r="36" spans="1:4" ht="27">
      <c r="A36" s="93">
        <f>ROW()</f>
        <v>36</v>
      </c>
      <c r="B36" s="98" t="s">
        <v>204</v>
      </c>
      <c r="C36" s="99">
        <v>1</v>
      </c>
      <c r="D36" s="94">
        <v>0.1</v>
      </c>
    </row>
    <row r="37" spans="1:4" ht="27">
      <c r="A37" s="93">
        <f>ROW()</f>
        <v>37</v>
      </c>
      <c r="B37" s="98" t="s">
        <v>205</v>
      </c>
      <c r="C37" s="94">
        <v>1.15</v>
      </c>
      <c r="D37" s="94">
        <v>0.15</v>
      </c>
    </row>
    <row r="38" spans="1:4" ht="13.5">
      <c r="A38" s="93">
        <f>ROW()</f>
        <v>38</v>
      </c>
      <c r="B38" s="98" t="s">
        <v>206</v>
      </c>
      <c r="C38" s="99">
        <v>1</v>
      </c>
      <c r="D38" s="94">
        <v>0.05</v>
      </c>
    </row>
    <row r="39" spans="1:4" ht="13.5">
      <c r="A39" s="93">
        <f>ROW()</f>
        <v>39</v>
      </c>
      <c r="B39" s="93" t="s">
        <v>207</v>
      </c>
      <c r="C39" s="94">
        <v>1.1</v>
      </c>
      <c r="D39" s="94">
        <v>0.1</v>
      </c>
    </row>
    <row r="40" spans="1:4" ht="13.5">
      <c r="A40" s="93">
        <f>ROW()</f>
        <v>40</v>
      </c>
      <c r="B40" s="93" t="s">
        <v>208</v>
      </c>
      <c r="C40" s="99">
        <v>1</v>
      </c>
      <c r="D40" s="94">
        <v>0.1</v>
      </c>
    </row>
    <row r="41" spans="1:4" ht="13.5">
      <c r="A41" s="93">
        <f>ROW()</f>
        <v>41</v>
      </c>
      <c r="B41" s="93" t="s">
        <v>209</v>
      </c>
      <c r="C41" s="94">
        <v>1.1</v>
      </c>
      <c r="D41" s="94">
        <v>0.15</v>
      </c>
    </row>
    <row r="42" spans="1:4" ht="13.5">
      <c r="A42" s="93">
        <f>ROW()</f>
        <v>42</v>
      </c>
      <c r="B42" s="93" t="s">
        <v>210</v>
      </c>
      <c r="C42" s="94">
        <v>1.3</v>
      </c>
      <c r="D42" s="94">
        <v>0.2</v>
      </c>
    </row>
    <row r="43" spans="1:4" ht="13.5">
      <c r="A43" s="93">
        <f>ROW()</f>
        <v>43</v>
      </c>
      <c r="B43" s="93" t="s">
        <v>211</v>
      </c>
      <c r="C43" s="100">
        <v>1.1</v>
      </c>
      <c r="D43" s="94">
        <v>0.1</v>
      </c>
    </row>
    <row r="44" spans="1:4" ht="13.5">
      <c r="A44" s="93">
        <f>ROW()</f>
        <v>44</v>
      </c>
      <c r="B44" s="93" t="s">
        <v>212</v>
      </c>
      <c r="C44" s="94">
        <v>1.1</v>
      </c>
      <c r="D44" s="94">
        <v>0.15</v>
      </c>
    </row>
    <row r="45" spans="1:4" ht="13.5">
      <c r="A45" s="93">
        <f>ROW()</f>
        <v>45</v>
      </c>
      <c r="B45" s="93" t="s">
        <v>213</v>
      </c>
      <c r="C45" s="101">
        <v>1.1</v>
      </c>
      <c r="D45" s="94">
        <v>0.15</v>
      </c>
    </row>
    <row r="46" spans="1:4" ht="13.5">
      <c r="A46" s="93">
        <f>ROW()</f>
        <v>46</v>
      </c>
      <c r="B46" s="93" t="s">
        <v>214</v>
      </c>
      <c r="C46" s="94">
        <v>1.3</v>
      </c>
      <c r="D46" s="94">
        <v>0.2</v>
      </c>
    </row>
    <row r="47" spans="1:4" ht="13.5">
      <c r="A47" s="93">
        <f>ROW()</f>
        <v>47</v>
      </c>
      <c r="B47" s="93" t="s">
        <v>215</v>
      </c>
      <c r="C47" s="100">
        <v>1.1</v>
      </c>
      <c r="D47" s="94">
        <v>0.1</v>
      </c>
    </row>
    <row r="48" spans="1:4" ht="13.5">
      <c r="A48" s="93">
        <f>ROW()</f>
        <v>48</v>
      </c>
      <c r="B48" s="93" t="s">
        <v>216</v>
      </c>
      <c r="C48" s="100">
        <v>1.5</v>
      </c>
      <c r="D48" s="94">
        <v>0.2</v>
      </c>
    </row>
    <row r="49" spans="1:4" ht="13.5">
      <c r="A49" s="93">
        <f>ROW()</f>
        <v>49</v>
      </c>
      <c r="B49" s="93" t="s">
        <v>217</v>
      </c>
      <c r="C49" s="100">
        <v>1.1</v>
      </c>
      <c r="D49" s="94">
        <v>0.1</v>
      </c>
    </row>
    <row r="50" spans="1:4" ht="13.5">
      <c r="A50" s="93">
        <f>ROW()</f>
        <v>50</v>
      </c>
      <c r="B50" s="93" t="s">
        <v>218</v>
      </c>
      <c r="C50" s="100">
        <v>1.5</v>
      </c>
      <c r="D50" s="94">
        <v>0.2</v>
      </c>
    </row>
    <row r="51" spans="1:4" ht="13.5">
      <c r="A51" s="93">
        <f>ROW()</f>
        <v>51</v>
      </c>
      <c r="B51" s="93" t="s">
        <v>219</v>
      </c>
      <c r="C51" s="100">
        <v>1.1</v>
      </c>
      <c r="D51" s="94">
        <v>0.1</v>
      </c>
    </row>
    <row r="52" spans="1:4" ht="13.5">
      <c r="A52" s="93">
        <f>ROW()</f>
        <v>52</v>
      </c>
      <c r="B52" s="93" t="s">
        <v>220</v>
      </c>
      <c r="C52" s="100">
        <v>1</v>
      </c>
      <c r="D52" s="94">
        <v>0.05</v>
      </c>
    </row>
    <row r="53" spans="1:4" ht="13.5">
      <c r="A53" s="93">
        <f>ROW()</f>
        <v>53</v>
      </c>
      <c r="B53" s="93" t="s">
        <v>221</v>
      </c>
      <c r="C53" s="100">
        <v>1</v>
      </c>
      <c r="D53" s="94">
        <v>0.05</v>
      </c>
    </row>
    <row r="54" spans="1:4" ht="13.5">
      <c r="A54" s="93">
        <f>ROW()</f>
        <v>54</v>
      </c>
      <c r="B54" s="93" t="s">
        <v>222</v>
      </c>
      <c r="C54" s="100">
        <v>1.2</v>
      </c>
      <c r="D54" s="94">
        <v>0.15</v>
      </c>
    </row>
    <row r="55" spans="1:4" ht="13.5">
      <c r="A55" s="93">
        <f>ROW()</f>
        <v>55</v>
      </c>
      <c r="B55" s="93" t="s">
        <v>223</v>
      </c>
      <c r="C55" s="102">
        <v>1.15</v>
      </c>
      <c r="D55" s="94">
        <v>0.2</v>
      </c>
    </row>
    <row r="56" spans="1:4" ht="13.5">
      <c r="A56" s="93">
        <f>ROW()</f>
        <v>56</v>
      </c>
      <c r="B56" s="93" t="s">
        <v>224</v>
      </c>
      <c r="C56" s="100">
        <v>1.2</v>
      </c>
      <c r="D56" s="94">
        <v>0.15</v>
      </c>
    </row>
    <row r="57" spans="1:4" ht="13.5">
      <c r="A57" s="93">
        <f>ROW()</f>
        <v>57</v>
      </c>
      <c r="B57" s="93" t="s">
        <v>225</v>
      </c>
      <c r="C57" s="100">
        <v>1</v>
      </c>
      <c r="D57" s="94">
        <v>0.05</v>
      </c>
    </row>
    <row r="58" spans="1:4" ht="13.5">
      <c r="A58" s="93">
        <f>ROW()</f>
        <v>58</v>
      </c>
      <c r="B58" s="93" t="s">
        <v>226</v>
      </c>
      <c r="C58" s="100">
        <v>1.2</v>
      </c>
      <c r="D58" s="94">
        <v>0.15</v>
      </c>
    </row>
    <row r="59" spans="1:4" ht="13.5">
      <c r="A59" s="93">
        <f>ROW()</f>
        <v>59</v>
      </c>
      <c r="B59" s="93" t="s">
        <v>227</v>
      </c>
      <c r="C59" s="100">
        <v>1.1</v>
      </c>
      <c r="D59" s="94">
        <v>0.1</v>
      </c>
    </row>
    <row r="60" spans="1:4" ht="13.5">
      <c r="A60" s="93">
        <f>ROW()</f>
        <v>60</v>
      </c>
      <c r="B60" s="93" t="s">
        <v>228</v>
      </c>
      <c r="C60" s="100">
        <v>1.5</v>
      </c>
      <c r="D60" s="94">
        <v>0.2</v>
      </c>
    </row>
    <row r="61" spans="1:4" ht="13.5">
      <c r="A61" s="93">
        <f>ROW()</f>
        <v>61</v>
      </c>
      <c r="B61" s="93" t="s">
        <v>229</v>
      </c>
      <c r="C61" s="100">
        <v>1.1</v>
      </c>
      <c r="D61" s="94">
        <v>0.1</v>
      </c>
    </row>
    <row r="62" spans="1:4" ht="13.5">
      <c r="A62" s="93">
        <f>ROW()</f>
        <v>62</v>
      </c>
      <c r="B62" s="93" t="s">
        <v>230</v>
      </c>
      <c r="C62" s="100">
        <v>1</v>
      </c>
      <c r="D62" s="94">
        <v>0.05</v>
      </c>
    </row>
    <row r="63" spans="1:4" ht="13.5">
      <c r="A63" s="93">
        <f>ROW()</f>
        <v>63</v>
      </c>
      <c r="B63" s="93" t="s">
        <v>231</v>
      </c>
      <c r="C63" s="100">
        <v>1.2</v>
      </c>
      <c r="D63" s="94">
        <v>0.15</v>
      </c>
    </row>
    <row r="64" spans="1:4" ht="13.5">
      <c r="A64" s="93">
        <f>ROW()</f>
        <v>64</v>
      </c>
      <c r="B64" s="93" t="s">
        <v>232</v>
      </c>
      <c r="C64" s="102">
        <v>1.15</v>
      </c>
      <c r="D64" s="94">
        <v>0.15</v>
      </c>
    </row>
    <row r="65" spans="1:4" ht="13.5">
      <c r="A65" s="93">
        <f>ROW()</f>
        <v>65</v>
      </c>
      <c r="B65" s="93" t="s">
        <v>233</v>
      </c>
      <c r="C65" s="100">
        <v>1.2</v>
      </c>
      <c r="D65" s="94">
        <v>0.15</v>
      </c>
    </row>
    <row r="66" spans="1:4" ht="13.5">
      <c r="A66" s="93">
        <f>ROW()</f>
        <v>66</v>
      </c>
      <c r="B66" s="93" t="s">
        <v>234</v>
      </c>
      <c r="C66" s="100">
        <v>1.1</v>
      </c>
      <c r="D66" s="94">
        <v>0.1</v>
      </c>
    </row>
    <row r="67" spans="1:4" ht="13.5">
      <c r="A67" s="93">
        <f>ROW()</f>
        <v>67</v>
      </c>
      <c r="B67" s="93" t="s">
        <v>235</v>
      </c>
      <c r="C67" s="100">
        <v>1.5</v>
      </c>
      <c r="D67" s="94">
        <v>0.2</v>
      </c>
    </row>
    <row r="68" spans="1:4" ht="13.5">
      <c r="A68" s="93">
        <f>ROW()</f>
        <v>68</v>
      </c>
      <c r="B68" s="93" t="s">
        <v>236</v>
      </c>
      <c r="C68" s="100">
        <v>1.2</v>
      </c>
      <c r="D68" s="94">
        <v>0.15</v>
      </c>
    </row>
    <row r="69" spans="1:4" ht="13.5">
      <c r="A69" s="93">
        <f>ROW()</f>
        <v>69</v>
      </c>
      <c r="B69" s="109" t="s">
        <v>237</v>
      </c>
      <c r="C69" s="100">
        <v>1.1</v>
      </c>
      <c r="D69" s="94">
        <v>0.1</v>
      </c>
    </row>
    <row r="70" spans="1:4" ht="13.5">
      <c r="A70" s="93">
        <f>ROW()</f>
        <v>70</v>
      </c>
      <c r="B70" s="109" t="s">
        <v>266</v>
      </c>
      <c r="C70" s="100">
        <v>1.5</v>
      </c>
      <c r="D70" s="94">
        <v>0.2</v>
      </c>
    </row>
    <row r="71" spans="1:4" ht="13.5">
      <c r="A71" s="93">
        <f>ROW()</f>
        <v>71</v>
      </c>
      <c r="B71" s="109" t="s">
        <v>267</v>
      </c>
      <c r="C71" s="100">
        <v>1.1</v>
      </c>
      <c r="D71" s="94">
        <v>0.1</v>
      </c>
    </row>
    <row r="72" spans="1:4" ht="13.5">
      <c r="A72" s="93">
        <f>ROW()</f>
        <v>72</v>
      </c>
      <c r="B72" s="93" t="s">
        <v>238</v>
      </c>
      <c r="C72" s="100">
        <v>1.1</v>
      </c>
      <c r="D72" s="94">
        <v>0.1</v>
      </c>
    </row>
    <row r="73" spans="1:4" ht="13.5">
      <c r="A73" s="93">
        <f>ROW()</f>
        <v>73</v>
      </c>
      <c r="B73" s="93" t="s">
        <v>239</v>
      </c>
      <c r="C73" s="100">
        <v>1.1</v>
      </c>
      <c r="D73" s="94">
        <v>0.1</v>
      </c>
    </row>
    <row r="74" spans="1:4" ht="13.5">
      <c r="A74" s="93">
        <f>ROW()</f>
        <v>74</v>
      </c>
      <c r="B74" s="93" t="s">
        <v>240</v>
      </c>
      <c r="C74" s="100">
        <v>1.3</v>
      </c>
      <c r="D74" s="94">
        <v>0.2</v>
      </c>
    </row>
    <row r="75" spans="1:4" ht="13.5">
      <c r="A75" s="93">
        <f>ROW()</f>
        <v>75</v>
      </c>
      <c r="B75" s="93" t="s">
        <v>241</v>
      </c>
      <c r="C75" s="100">
        <v>1</v>
      </c>
      <c r="D75" s="94">
        <v>0.1</v>
      </c>
    </row>
    <row r="76" spans="1:4" ht="13.5">
      <c r="A76" s="93">
        <f>ROW()</f>
        <v>76</v>
      </c>
      <c r="B76" s="93" t="s">
        <v>242</v>
      </c>
      <c r="C76" s="100">
        <v>1.1</v>
      </c>
      <c r="D76" s="94">
        <v>0.1</v>
      </c>
    </row>
    <row r="77" spans="1:4" ht="13.5">
      <c r="A77" s="93">
        <f>ROW()</f>
        <v>77</v>
      </c>
      <c r="B77" s="103" t="s">
        <v>243</v>
      </c>
      <c r="C77" s="94">
        <v>1.5</v>
      </c>
      <c r="D77" s="94">
        <v>0.2</v>
      </c>
    </row>
  </sheetData>
  <sheetProtection/>
  <printOptions/>
  <pageMargins left="0.31496062992125984" right="0.31496062992125984" top="0.31496062992125984" bottom="0.31496062992125984" header="0.2755905511811024" footer="0.2755905511811024"/>
  <pageSetup blackAndWhite="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dc:creator>
  <cp:keywords/>
  <dc:description/>
  <cp:lastModifiedBy>c400</cp:lastModifiedBy>
  <cp:lastPrinted>2021-03-19T10:09:24Z</cp:lastPrinted>
  <dcterms:created xsi:type="dcterms:W3CDTF">2012-02-26T11:03:38Z</dcterms:created>
  <dcterms:modified xsi:type="dcterms:W3CDTF">2021-04-09T09:25:27Z</dcterms:modified>
  <cp:category/>
  <cp:version/>
  <cp:contentType/>
  <cp:contentStatus/>
</cp:coreProperties>
</file>